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mc:AlternateContent xmlns:mc="http://schemas.openxmlformats.org/markup-compatibility/2006">
    <mc:Choice Requires="x15">
      <x15ac:absPath xmlns:x15ac="http://schemas.microsoft.com/office/spreadsheetml/2010/11/ac" url="C:\Users\jovcevm\Desktop\Excel\"/>
    </mc:Choice>
  </mc:AlternateContent>
  <xr:revisionPtr revIDLastSave="0" documentId="13_ncr:1_{A2839797-5092-4C1E-8531-D4F04A019731}" xr6:coauthVersionLast="46" xr6:coauthVersionMax="46" xr10:uidLastSave="{00000000-0000-0000-0000-000000000000}"/>
  <workbookProtection workbookAlgorithmName="SHA-512" workbookHashValue="OqBrX5bYkRTJ7TDMbTnOqIyfo787Od1lTU9VDbl4yCcLTc9Z24VfhUyYeiWiJqmgDaK5jgobq56WkdHXiXMKhw==" workbookSaltValue="d38MT5kypH7Cq3ffmaCA1g==" workbookSpinCount="100000" lockStructure="1"/>
  <bookViews>
    <workbookView xWindow="-28920" yWindow="-210" windowWidth="29040" windowHeight="15840" tabRatio="935" xr2:uid="{00000000-000D-0000-FFFF-FFFF00000000}"/>
  </bookViews>
  <sheets>
    <sheet name="Identification" sheetId="1" r:id="rId1"/>
    <sheet name="General Notes" sheetId="2" r:id="rId2"/>
    <sheet name="Calculation" sheetId="22" r:id="rId3"/>
    <sheet name="Workpaper 1 (WP1)" sheetId="3" r:id="rId4"/>
    <sheet name="WP1 - Notes" sheetId="4" r:id="rId5"/>
    <sheet name="Schedule 1" sheetId="5" r:id="rId6"/>
    <sheet name="Sch 1 - Notes" sheetId="6" r:id="rId7"/>
    <sheet name="Schedule 2" sheetId="7" r:id="rId8"/>
    <sheet name="Sch 2 - Notes" sheetId="25" r:id="rId9"/>
    <sheet name="Schedule 3" sheetId="8" r:id="rId10"/>
    <sheet name="Sch 3 - Notes" sheetId="24" r:id="rId11"/>
    <sheet name="Schedule 4" sheetId="11" r:id="rId12"/>
    <sheet name="Sch 4 - Notes" sheetId="12" r:id="rId13"/>
    <sheet name="Schedule 4A" sheetId="13" r:id="rId14"/>
    <sheet name="Sch 4A - Notes" sheetId="14" r:id="rId15"/>
    <sheet name="Workpaper 2 (WP2)" sheetId="16" r:id="rId16"/>
    <sheet name="Total Available" sheetId="26" r:id="rId17"/>
    <sheet name="Schedule 5 SOC" sheetId="21" r:id="rId18"/>
    <sheet name="REVISED DATA - 2000 Data" sheetId="23" state="hidden" r:id="rId19"/>
    <sheet name="Schedule 6 - Checklist" sheetId="27" r:id="rId20"/>
    <sheet name="S8 Examlples" sheetId="28" state="hidden" r:id="rId21"/>
    <sheet name="Draft Permissible Income" sheetId="32" r:id="rId22"/>
  </sheets>
  <externalReferences>
    <externalReference r:id="rId23"/>
  </externalReferences>
  <definedNames>
    <definedName name="_xlnm._FilterDatabase" localSheetId="5" hidden="1">'Schedule 1'!$A$164:$A$167</definedName>
    <definedName name="ABS">#REF!</definedName>
    <definedName name="Export_Data">'REVISED DATA - 2000 Data'!$A$1:$P$176</definedName>
    <definedName name="flow_chart">"Object 16"</definedName>
    <definedName name="_xlnm.Print_Area" localSheetId="2">Calculation!$A$2:$W$17</definedName>
    <definedName name="_xlnm.Print_Area" localSheetId="1">'General Notes'!$A$1:$E$54</definedName>
    <definedName name="_xlnm.Print_Area" localSheetId="12">'Sch 4 - Notes'!$A$1:$L$63</definedName>
    <definedName name="_xlnm.Print_Area" localSheetId="14">'Sch 4A - Notes'!$A$1:$L$62</definedName>
    <definedName name="_xlnm.Print_Area" localSheetId="5">'Schedule 1'!$A$1:$M$161</definedName>
    <definedName name="_xlnm.Print_Area" localSheetId="7">'Schedule 2'!$A$1:$M$139</definedName>
    <definedName name="_xlnm.Print_Area" localSheetId="11">'Schedule 4'!$A$1:$P$190</definedName>
    <definedName name="_xlnm.Print_Area" localSheetId="13">'Schedule 4A'!$A$1:$J$51</definedName>
    <definedName name="_xlnm.Print_Area" localSheetId="19">'Schedule 6 - Checklist'!$A$1:$K$127</definedName>
    <definedName name="_xlnm.Print_Area" localSheetId="3">'Workpaper 1 (WP1)'!$B$3:$F$53</definedName>
    <definedName name="_xlnm.Print_Area" localSheetId="4">'WP1 - Notes'!$A$1:$L$155</definedName>
    <definedName name="_xlnm.Print_Titles" localSheetId="18">'REVISED DATA - 2000 Data'!$1:$4</definedName>
    <definedName name="S1_Annual_Charges_Sub_Total" localSheetId="7">'Schedule 1'!$L$153</definedName>
    <definedName name="S1_Annual_Charges_Sub_Total">'Schedule 1'!$L$153</definedName>
    <definedName name="S1_Irrigable_Properties_Sub_Total" localSheetId="16">'[1]Schedule 1'!#REF!</definedName>
    <definedName name="S1_Irrigable_Properties_Sub_Total">'Schedule 1'!#REF!</definedName>
    <definedName name="S1_Ordinary_Rates_Sub_Total" localSheetId="7">'Schedule 1'!$L$90</definedName>
    <definedName name="S1_Ordinary_Rates_Sub_Total">'Schedule 1'!$L$90</definedName>
    <definedName name="S1_Special_Rates_Sub_Total" localSheetId="7">'Schedule 1'!$L$126</definedName>
    <definedName name="S1_Special_Rates_Sub_Total">'Schedule 1'!$L$126</definedName>
    <definedName name="S2_Annual_Charges_Sub_Total">'Schedule 2'!$L$130</definedName>
    <definedName name="S2_Irrigable_Sub_Total" localSheetId="16">'[1]Schedule 2'!#REF!</definedName>
    <definedName name="S2_Irrigable_Sub_Total">'Schedule 2'!#REF!</definedName>
    <definedName name="S2_Ordinary_Rates_Sub_Total">'Schedule 2'!$L$64</definedName>
    <definedName name="S2_Special_Rates_Sub_Total">'Schedule 2'!$L$102</definedName>
    <definedName name="Total_1997\98_Notional_General_Income">'Schedule 1'!$L$157</definedName>
    <definedName name="Total_1998\99_Notional_General_Income_Yield">'Schedule 2'!$K$135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32" l="1"/>
  <c r="D7" i="7"/>
  <c r="I25" i="8" l="1"/>
  <c r="O6" i="22" l="1"/>
  <c r="L121" i="7" l="1"/>
  <c r="D6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10" i="13"/>
  <c r="H10" i="13"/>
  <c r="I10" i="13"/>
  <c r="G11" i="13"/>
  <c r="I11" i="13" s="1"/>
  <c r="H11" i="13"/>
  <c r="G12" i="13"/>
  <c r="I12" i="13" s="1"/>
  <c r="H12" i="13"/>
  <c r="G13" i="13"/>
  <c r="H13" i="13"/>
  <c r="I13" i="13"/>
  <c r="G14" i="13"/>
  <c r="H14" i="13"/>
  <c r="I14" i="13"/>
  <c r="G15" i="13"/>
  <c r="I15" i="13" s="1"/>
  <c r="H15" i="13"/>
  <c r="G16" i="13"/>
  <c r="I16" i="13" s="1"/>
  <c r="H16" i="13"/>
  <c r="G17" i="13"/>
  <c r="H17" i="13"/>
  <c r="I17" i="13"/>
  <c r="G18" i="13"/>
  <c r="H18" i="13"/>
  <c r="I18" i="13"/>
  <c r="G19" i="13"/>
  <c r="I19" i="13" s="1"/>
  <c r="H19" i="13"/>
  <c r="G20" i="13"/>
  <c r="I20" i="13" s="1"/>
  <c r="H20" i="13"/>
  <c r="G21" i="13"/>
  <c r="H21" i="13"/>
  <c r="I21" i="13"/>
  <c r="G22" i="13"/>
  <c r="H22" i="13"/>
  <c r="I22" i="13"/>
  <c r="G23" i="13"/>
  <c r="I23" i="13" s="1"/>
  <c r="H23" i="13"/>
  <c r="G24" i="13"/>
  <c r="I24" i="13" s="1"/>
  <c r="H24" i="13"/>
  <c r="G25" i="13"/>
  <c r="H25" i="13"/>
  <c r="I25" i="13"/>
  <c r="G26" i="13"/>
  <c r="H26" i="13"/>
  <c r="I26" i="13"/>
  <c r="G27" i="13"/>
  <c r="I27" i="13" s="1"/>
  <c r="H27" i="13"/>
  <c r="G28" i="13"/>
  <c r="I28" i="13" s="1"/>
  <c r="H28" i="13"/>
  <c r="G29" i="13"/>
  <c r="H29" i="13"/>
  <c r="I29" i="13"/>
  <c r="G30" i="13"/>
  <c r="H30" i="13"/>
  <c r="I30" i="13"/>
  <c r="G31" i="13"/>
  <c r="I31" i="13" s="1"/>
  <c r="H31" i="13"/>
  <c r="G32" i="13"/>
  <c r="I32" i="13" s="1"/>
  <c r="H32" i="13"/>
  <c r="G33" i="13"/>
  <c r="H33" i="13"/>
  <c r="I33" i="13" s="1"/>
  <c r="G34" i="13"/>
  <c r="H34" i="13"/>
  <c r="I34" i="13"/>
  <c r="G35" i="13"/>
  <c r="I35" i="13" s="1"/>
  <c r="H35" i="13"/>
  <c r="G36" i="13"/>
  <c r="I36" i="13" s="1"/>
  <c r="H36" i="13"/>
  <c r="G37" i="13"/>
  <c r="H37" i="13"/>
  <c r="I37" i="13"/>
  <c r="G38" i="13"/>
  <c r="H38" i="13"/>
  <c r="I38" i="13"/>
  <c r="G39" i="13"/>
  <c r="I39" i="13" s="1"/>
  <c r="H39" i="13"/>
  <c r="G40" i="13"/>
  <c r="I40" i="13" s="1"/>
  <c r="H40" i="13"/>
  <c r="G41" i="13"/>
  <c r="H41" i="13"/>
  <c r="I41" i="13"/>
  <c r="G42" i="13"/>
  <c r="H42" i="13"/>
  <c r="I42" i="13"/>
  <c r="G43" i="13"/>
  <c r="I43" i="13" s="1"/>
  <c r="H43" i="13"/>
  <c r="G44" i="13"/>
  <c r="I44" i="13" s="1"/>
  <c r="H44" i="13"/>
  <c r="G45" i="13"/>
  <c r="H45" i="13"/>
  <c r="I45" i="13"/>
  <c r="G46" i="13"/>
  <c r="H46" i="13"/>
  <c r="I46" i="13"/>
  <c r="G47" i="13"/>
  <c r="I47" i="13" s="1"/>
  <c r="H47" i="13"/>
  <c r="G48" i="13"/>
  <c r="I48" i="13" s="1"/>
  <c r="H48" i="13"/>
  <c r="G51" i="5" l="1"/>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17" i="11" l="1"/>
  <c r="L18" i="11"/>
  <c r="L19" i="1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L119" i="11"/>
  <c r="L120" i="11"/>
  <c r="L121" i="11"/>
  <c r="L122" i="11"/>
  <c r="L123" i="11"/>
  <c r="L124" i="11"/>
  <c r="L125" i="11"/>
  <c r="L126" i="11"/>
  <c r="L127" i="11"/>
  <c r="L128" i="11"/>
  <c r="L129" i="11"/>
  <c r="L130" i="11"/>
  <c r="L131" i="11"/>
  <c r="L132" i="11"/>
  <c r="L133" i="11"/>
  <c r="L134" i="11"/>
  <c r="L135" i="11"/>
  <c r="L136" i="11"/>
  <c r="L137" i="11"/>
  <c r="L138" i="11"/>
  <c r="L139" i="11"/>
  <c r="L140" i="11"/>
  <c r="L141" i="11"/>
  <c r="L142" i="11"/>
  <c r="L143" i="11"/>
  <c r="L144" i="11"/>
  <c r="L145" i="11"/>
  <c r="L146" i="11"/>
  <c r="L147" i="11"/>
  <c r="L148" i="11"/>
  <c r="L149" i="11"/>
  <c r="L150" i="11"/>
  <c r="L151" i="11"/>
  <c r="L152" i="11"/>
  <c r="L153" i="11"/>
  <c r="L154" i="11"/>
  <c r="L155" i="11"/>
  <c r="L156" i="11"/>
  <c r="L157" i="11"/>
  <c r="L158" i="11"/>
  <c r="L159" i="11"/>
  <c r="L160" i="11"/>
  <c r="L161" i="11"/>
  <c r="L162" i="11"/>
  <c r="L163" i="11"/>
  <c r="L164" i="11"/>
  <c r="L165" i="11"/>
  <c r="L166" i="11"/>
  <c r="L167" i="11"/>
  <c r="L168" i="11"/>
  <c r="L169" i="11"/>
  <c r="L170" i="11"/>
  <c r="L171" i="11"/>
  <c r="L172" i="11"/>
  <c r="L15" i="11"/>
  <c r="L16" i="11"/>
  <c r="L13" i="11"/>
  <c r="L14" i="11"/>
  <c r="K17" i="11"/>
  <c r="K18" i="11"/>
  <c r="K19" i="11"/>
  <c r="K20" i="11"/>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51" i="11"/>
  <c r="K52" i="11"/>
  <c r="K53" i="11"/>
  <c r="K54" i="11"/>
  <c r="K55" i="11"/>
  <c r="K56" i="11"/>
  <c r="K57" i="11"/>
  <c r="K58" i="11"/>
  <c r="K59" i="11"/>
  <c r="K60" i="11"/>
  <c r="K61" i="11"/>
  <c r="K62" i="11"/>
  <c r="K63" i="11"/>
  <c r="K64" i="11"/>
  <c r="K65" i="11"/>
  <c r="K66" i="11"/>
  <c r="K67" i="11"/>
  <c r="K68" i="11"/>
  <c r="K69" i="11"/>
  <c r="K70" i="11"/>
  <c r="K71" i="11"/>
  <c r="K72" i="11"/>
  <c r="K73" i="11"/>
  <c r="K74" i="11"/>
  <c r="K75" i="11"/>
  <c r="K76" i="11"/>
  <c r="K77" i="11"/>
  <c r="K78" i="11"/>
  <c r="K79" i="11"/>
  <c r="K80" i="11"/>
  <c r="K81" i="11"/>
  <c r="K82" i="11"/>
  <c r="K83" i="11"/>
  <c r="K84" i="11"/>
  <c r="K85" i="11"/>
  <c r="K86" i="11"/>
  <c r="K87" i="11"/>
  <c r="K88" i="11"/>
  <c r="K89" i="11"/>
  <c r="K90" i="11"/>
  <c r="K91" i="11"/>
  <c r="K92" i="11"/>
  <c r="K93" i="11"/>
  <c r="K94" i="11"/>
  <c r="K95" i="11"/>
  <c r="K96" i="11"/>
  <c r="K97" i="11"/>
  <c r="K98" i="11"/>
  <c r="K99" i="11"/>
  <c r="K100" i="11"/>
  <c r="K101" i="11"/>
  <c r="K102" i="11"/>
  <c r="K103" i="11"/>
  <c r="K104" i="11"/>
  <c r="K105" i="11"/>
  <c r="K106" i="11"/>
  <c r="K107" i="11"/>
  <c r="K108" i="11"/>
  <c r="K109" i="11"/>
  <c r="K110" i="11"/>
  <c r="K111" i="11"/>
  <c r="K112" i="11"/>
  <c r="K113" i="11"/>
  <c r="K114" i="11"/>
  <c r="K115" i="11"/>
  <c r="K116" i="11"/>
  <c r="K117" i="11"/>
  <c r="K118" i="11"/>
  <c r="K119" i="11"/>
  <c r="K120" i="11"/>
  <c r="K121" i="11"/>
  <c r="K122" i="11"/>
  <c r="K123" i="11"/>
  <c r="K124" i="11"/>
  <c r="K125" i="11"/>
  <c r="K126" i="11"/>
  <c r="K127" i="11"/>
  <c r="K128" i="11"/>
  <c r="K129" i="11"/>
  <c r="K130" i="11"/>
  <c r="K131" i="11"/>
  <c r="K132" i="11"/>
  <c r="K133" i="11"/>
  <c r="K134" i="11"/>
  <c r="K135" i="11"/>
  <c r="K136" i="11"/>
  <c r="K137" i="11"/>
  <c r="K138" i="11"/>
  <c r="K139" i="11"/>
  <c r="K140" i="11"/>
  <c r="K141" i="11"/>
  <c r="K142" i="11"/>
  <c r="K143" i="11"/>
  <c r="K144" i="11"/>
  <c r="K145" i="11"/>
  <c r="K146" i="11"/>
  <c r="K147" i="11"/>
  <c r="K148" i="11"/>
  <c r="K149" i="11"/>
  <c r="K150" i="11"/>
  <c r="K151" i="11"/>
  <c r="K152" i="11"/>
  <c r="K153" i="11"/>
  <c r="K154" i="11"/>
  <c r="K155" i="11"/>
  <c r="K156" i="11"/>
  <c r="K157" i="11"/>
  <c r="K158" i="11"/>
  <c r="K159" i="11"/>
  <c r="K160" i="11"/>
  <c r="K161" i="11"/>
  <c r="K162" i="11"/>
  <c r="K163" i="11"/>
  <c r="K164" i="11"/>
  <c r="K165" i="11"/>
  <c r="K166" i="11"/>
  <c r="K167" i="11"/>
  <c r="K168" i="11"/>
  <c r="K169" i="11"/>
  <c r="K170" i="11"/>
  <c r="K171" i="11"/>
  <c r="K172" i="11"/>
  <c r="K13" i="11"/>
  <c r="K14" i="11"/>
  <c r="K15" i="11"/>
  <c r="K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3" i="11"/>
  <c r="J124" i="11"/>
  <c r="J125" i="11"/>
  <c r="J126" i="11"/>
  <c r="J127" i="11"/>
  <c r="J128" i="11"/>
  <c r="J129" i="11"/>
  <c r="J130" i="11"/>
  <c r="J131" i="11"/>
  <c r="J132" i="11"/>
  <c r="J133" i="11"/>
  <c r="J134" i="11"/>
  <c r="J135" i="11"/>
  <c r="J136" i="11"/>
  <c r="J137" i="11"/>
  <c r="J138" i="11"/>
  <c r="J139" i="11"/>
  <c r="J140" i="11"/>
  <c r="J141" i="11"/>
  <c r="J142" i="11"/>
  <c r="J143" i="11"/>
  <c r="J144" i="11"/>
  <c r="J145" i="11"/>
  <c r="J146" i="11"/>
  <c r="J147" i="11"/>
  <c r="J148" i="11"/>
  <c r="J149" i="11"/>
  <c r="J150" i="11"/>
  <c r="J151" i="11"/>
  <c r="J152" i="11"/>
  <c r="J153" i="11"/>
  <c r="J154" i="11"/>
  <c r="J155" i="11"/>
  <c r="J156" i="11"/>
  <c r="J157" i="11"/>
  <c r="J158" i="11"/>
  <c r="J159" i="11"/>
  <c r="J160" i="11"/>
  <c r="J161" i="11"/>
  <c r="J162" i="11"/>
  <c r="J163" i="11"/>
  <c r="J164" i="11"/>
  <c r="J165" i="11"/>
  <c r="J166" i="11"/>
  <c r="J167" i="11"/>
  <c r="J168" i="11"/>
  <c r="J169" i="11"/>
  <c r="J170" i="11"/>
  <c r="J171" i="11"/>
  <c r="J172" i="11"/>
  <c r="J15" i="11"/>
  <c r="J16" i="11"/>
  <c r="C186" i="11" l="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4" i="11"/>
  <c r="N65" i="11"/>
  <c r="N66" i="11"/>
  <c r="N67" i="11"/>
  <c r="N68" i="11"/>
  <c r="N69" i="11"/>
  <c r="N70" i="11"/>
  <c r="N71" i="11"/>
  <c r="N72" i="11"/>
  <c r="N73" i="11"/>
  <c r="N74" i="11"/>
  <c r="N75" i="11"/>
  <c r="N76" i="11"/>
  <c r="N77" i="11"/>
  <c r="N78" i="11"/>
  <c r="N79" i="11"/>
  <c r="N80" i="11"/>
  <c r="N81" i="11"/>
  <c r="N82" i="11"/>
  <c r="N83" i="11"/>
  <c r="N84" i="11"/>
  <c r="N85" i="11"/>
  <c r="N86" i="11"/>
  <c r="N87" i="11"/>
  <c r="N88" i="11"/>
  <c r="N89" i="11"/>
  <c r="N90" i="11"/>
  <c r="N91" i="11"/>
  <c r="N92" i="11"/>
  <c r="N93" i="11"/>
  <c r="N94" i="11"/>
  <c r="N95" i="11"/>
  <c r="N96" i="11"/>
  <c r="N97" i="11"/>
  <c r="N98" i="11"/>
  <c r="N99" i="11"/>
  <c r="N100" i="11"/>
  <c r="N101" i="11"/>
  <c r="N102" i="11"/>
  <c r="N103" i="11"/>
  <c r="N104" i="11"/>
  <c r="N105" i="11"/>
  <c r="N106" i="11"/>
  <c r="N107" i="11"/>
  <c r="N108" i="11"/>
  <c r="N109" i="11"/>
  <c r="N110" i="11"/>
  <c r="N111" i="11"/>
  <c r="N112" i="11"/>
  <c r="N113" i="11"/>
  <c r="N114" i="11"/>
  <c r="N115" i="11"/>
  <c r="N116" i="11"/>
  <c r="N117" i="11"/>
  <c r="N118" i="11"/>
  <c r="N119" i="11"/>
  <c r="N120" i="11"/>
  <c r="N121" i="11"/>
  <c r="N122" i="11"/>
  <c r="N123" i="11"/>
  <c r="N124" i="11"/>
  <c r="N125" i="11"/>
  <c r="N126" i="11"/>
  <c r="N127" i="11"/>
  <c r="N128" i="11"/>
  <c r="N129" i="11"/>
  <c r="N130" i="11"/>
  <c r="N131" i="11"/>
  <c r="N132" i="11"/>
  <c r="N133" i="11"/>
  <c r="N134" i="11"/>
  <c r="N135" i="11"/>
  <c r="N136" i="11"/>
  <c r="N137" i="11"/>
  <c r="N138" i="11"/>
  <c r="N139" i="11"/>
  <c r="N140" i="11"/>
  <c r="N141" i="11"/>
  <c r="N142" i="11"/>
  <c r="N143" i="11"/>
  <c r="N144" i="11"/>
  <c r="N145" i="11"/>
  <c r="N146" i="11"/>
  <c r="N147" i="11"/>
  <c r="N148" i="11"/>
  <c r="N149" i="11"/>
  <c r="N150" i="11"/>
  <c r="N151" i="11"/>
  <c r="N152" i="11"/>
  <c r="N153" i="11"/>
  <c r="N154" i="11"/>
  <c r="N155" i="11"/>
  <c r="N156" i="11"/>
  <c r="N157" i="11"/>
  <c r="N158" i="11"/>
  <c r="N159" i="11"/>
  <c r="N160" i="11"/>
  <c r="N161" i="11"/>
  <c r="N162" i="11"/>
  <c r="N163" i="11"/>
  <c r="N164" i="11"/>
  <c r="N165" i="11"/>
  <c r="N166" i="11"/>
  <c r="N167" i="11"/>
  <c r="N168" i="11"/>
  <c r="N169" i="11"/>
  <c r="N170" i="11"/>
  <c r="N171" i="11"/>
  <c r="N172" i="11"/>
  <c r="M17" i="11"/>
  <c r="M18" i="11"/>
  <c r="O18" i="11" s="1"/>
  <c r="M19" i="11"/>
  <c r="M20" i="11"/>
  <c r="O20" i="11" s="1"/>
  <c r="M21" i="11"/>
  <c r="O21" i="11" s="1"/>
  <c r="M22" i="11"/>
  <c r="O22" i="11" s="1"/>
  <c r="M23" i="11"/>
  <c r="M24" i="11"/>
  <c r="O24" i="11" s="1"/>
  <c r="M25" i="11"/>
  <c r="M26" i="11"/>
  <c r="O26" i="11" s="1"/>
  <c r="M27" i="11"/>
  <c r="M28" i="11"/>
  <c r="O28" i="11" s="1"/>
  <c r="M29" i="11"/>
  <c r="M30" i="11"/>
  <c r="O30" i="11" s="1"/>
  <c r="M31" i="11"/>
  <c r="M32" i="11"/>
  <c r="O32" i="11" s="1"/>
  <c r="M33" i="11"/>
  <c r="M34" i="11"/>
  <c r="O34" i="11" s="1"/>
  <c r="M35" i="11"/>
  <c r="M36" i="11"/>
  <c r="O36" i="11" s="1"/>
  <c r="M37" i="11"/>
  <c r="M38" i="11"/>
  <c r="O38" i="11" s="1"/>
  <c r="M39" i="11"/>
  <c r="M40" i="11"/>
  <c r="O40" i="11" s="1"/>
  <c r="M41" i="11"/>
  <c r="M42" i="11"/>
  <c r="O42" i="11" s="1"/>
  <c r="M43" i="11"/>
  <c r="M44" i="11"/>
  <c r="O44" i="11" s="1"/>
  <c r="M45" i="11"/>
  <c r="M46" i="11"/>
  <c r="O46" i="11" s="1"/>
  <c r="M47" i="11"/>
  <c r="M48" i="11"/>
  <c r="O48" i="11" s="1"/>
  <c r="M49" i="11"/>
  <c r="M50" i="11"/>
  <c r="O50" i="11" s="1"/>
  <c r="M51" i="11"/>
  <c r="M52" i="11"/>
  <c r="O52" i="11" s="1"/>
  <c r="M53" i="11"/>
  <c r="M54" i="11"/>
  <c r="O54" i="11" s="1"/>
  <c r="M55" i="11"/>
  <c r="M56" i="11"/>
  <c r="O56" i="11" s="1"/>
  <c r="M57" i="11"/>
  <c r="M58" i="11"/>
  <c r="O58" i="11" s="1"/>
  <c r="M59" i="11"/>
  <c r="M60" i="11"/>
  <c r="O60" i="11" s="1"/>
  <c r="M61" i="11"/>
  <c r="M62" i="11"/>
  <c r="O62" i="11" s="1"/>
  <c r="M63" i="11"/>
  <c r="M64" i="11"/>
  <c r="O64" i="11" s="1"/>
  <c r="M65" i="11"/>
  <c r="M66" i="11"/>
  <c r="O66" i="11" s="1"/>
  <c r="M67" i="11"/>
  <c r="M68" i="11"/>
  <c r="O68" i="11" s="1"/>
  <c r="M69" i="11"/>
  <c r="M70" i="11"/>
  <c r="O70" i="11" s="1"/>
  <c r="M71" i="11"/>
  <c r="M72" i="11"/>
  <c r="O72" i="11" s="1"/>
  <c r="M73" i="11"/>
  <c r="M74" i="11"/>
  <c r="O74" i="11" s="1"/>
  <c r="M75" i="11"/>
  <c r="M76" i="11"/>
  <c r="O76" i="11" s="1"/>
  <c r="M77" i="11"/>
  <c r="M78" i="11"/>
  <c r="O78" i="11" s="1"/>
  <c r="M79" i="11"/>
  <c r="M80" i="11"/>
  <c r="O80" i="11" s="1"/>
  <c r="M81" i="11"/>
  <c r="M82" i="11"/>
  <c r="O82" i="11" s="1"/>
  <c r="M83" i="11"/>
  <c r="M84" i="11"/>
  <c r="O84" i="11" s="1"/>
  <c r="M85" i="11"/>
  <c r="M86" i="11"/>
  <c r="M87" i="11"/>
  <c r="O87" i="11" s="1"/>
  <c r="M88" i="11"/>
  <c r="M89" i="11"/>
  <c r="O89" i="11" s="1"/>
  <c r="M90" i="11"/>
  <c r="M91" i="11"/>
  <c r="O91" i="11" s="1"/>
  <c r="M92" i="11"/>
  <c r="M93" i="11"/>
  <c r="O93" i="11" s="1"/>
  <c r="M94" i="11"/>
  <c r="M95" i="11"/>
  <c r="O95" i="11" s="1"/>
  <c r="M96" i="11"/>
  <c r="M97" i="11"/>
  <c r="O97" i="11" s="1"/>
  <c r="M98" i="11"/>
  <c r="M99" i="11"/>
  <c r="O99" i="11" s="1"/>
  <c r="M100" i="11"/>
  <c r="M101" i="11"/>
  <c r="O101" i="11" s="1"/>
  <c r="M102" i="11"/>
  <c r="M103" i="11"/>
  <c r="O103" i="11" s="1"/>
  <c r="M104" i="11"/>
  <c r="M105" i="11"/>
  <c r="O105" i="11" s="1"/>
  <c r="M106" i="11"/>
  <c r="M107" i="11"/>
  <c r="O107" i="11" s="1"/>
  <c r="M108" i="11"/>
  <c r="M109" i="11"/>
  <c r="O109" i="11" s="1"/>
  <c r="M110" i="11"/>
  <c r="M111" i="11"/>
  <c r="O111" i="11" s="1"/>
  <c r="M112" i="11"/>
  <c r="M113" i="11"/>
  <c r="O113" i="11" s="1"/>
  <c r="M114" i="11"/>
  <c r="M115" i="11"/>
  <c r="O115" i="11" s="1"/>
  <c r="M116" i="11"/>
  <c r="M117" i="11"/>
  <c r="O117" i="11" s="1"/>
  <c r="M118" i="11"/>
  <c r="M119" i="11"/>
  <c r="O119" i="11" s="1"/>
  <c r="M120" i="11"/>
  <c r="M121" i="11"/>
  <c r="O121" i="11" s="1"/>
  <c r="M122" i="11"/>
  <c r="M123" i="11"/>
  <c r="O123" i="11" s="1"/>
  <c r="M124" i="11"/>
  <c r="M125" i="11"/>
  <c r="O125" i="11" s="1"/>
  <c r="M126" i="11"/>
  <c r="M127" i="11"/>
  <c r="O127" i="11" s="1"/>
  <c r="M128" i="11"/>
  <c r="M129" i="11"/>
  <c r="O129" i="11" s="1"/>
  <c r="M130" i="11"/>
  <c r="M131" i="11"/>
  <c r="O131" i="11" s="1"/>
  <c r="M132" i="11"/>
  <c r="M133" i="11"/>
  <c r="O133" i="11" s="1"/>
  <c r="M134" i="11"/>
  <c r="M135" i="11"/>
  <c r="O135" i="11" s="1"/>
  <c r="M136" i="11"/>
  <c r="M137" i="11"/>
  <c r="O137" i="11" s="1"/>
  <c r="M138" i="11"/>
  <c r="M139" i="11"/>
  <c r="O139" i="11" s="1"/>
  <c r="M140" i="11"/>
  <c r="M141" i="11"/>
  <c r="O141" i="11" s="1"/>
  <c r="M142" i="11"/>
  <c r="M143" i="11"/>
  <c r="O143" i="11" s="1"/>
  <c r="M144" i="11"/>
  <c r="M145" i="11"/>
  <c r="O145" i="11" s="1"/>
  <c r="M146" i="11"/>
  <c r="M147" i="11"/>
  <c r="O147" i="11" s="1"/>
  <c r="M148" i="11"/>
  <c r="M149" i="11"/>
  <c r="O149" i="11" s="1"/>
  <c r="M150" i="11"/>
  <c r="M151" i="11"/>
  <c r="O151" i="11" s="1"/>
  <c r="M152" i="11"/>
  <c r="M153" i="11"/>
  <c r="O153" i="11" s="1"/>
  <c r="M154" i="11"/>
  <c r="M155" i="11"/>
  <c r="O155" i="11" s="1"/>
  <c r="M156" i="11"/>
  <c r="M157" i="11"/>
  <c r="O157" i="11" s="1"/>
  <c r="M158" i="11"/>
  <c r="M159" i="11"/>
  <c r="O159" i="11" s="1"/>
  <c r="M160" i="11"/>
  <c r="M161" i="11"/>
  <c r="O161" i="11" s="1"/>
  <c r="M162" i="11"/>
  <c r="M163" i="11"/>
  <c r="O163" i="11" s="1"/>
  <c r="M164" i="11"/>
  <c r="M165" i="11"/>
  <c r="O165" i="11" s="1"/>
  <c r="M166" i="11"/>
  <c r="M167" i="11"/>
  <c r="O167" i="11" s="1"/>
  <c r="M168" i="11"/>
  <c r="M169" i="11"/>
  <c r="O169" i="11" s="1"/>
  <c r="M170" i="11"/>
  <c r="M171" i="11"/>
  <c r="O171" i="11" s="1"/>
  <c r="M172" i="11"/>
  <c r="O17" i="11" l="1"/>
  <c r="O150" i="11"/>
  <c r="O146" i="11"/>
  <c r="O142" i="11"/>
  <c r="O138" i="11"/>
  <c r="O134" i="11"/>
  <c r="O130" i="11"/>
  <c r="O126" i="11"/>
  <c r="O122" i="11"/>
  <c r="O118" i="11"/>
  <c r="O114" i="11"/>
  <c r="O110" i="11"/>
  <c r="O106" i="11"/>
  <c r="O102" i="11"/>
  <c r="O98" i="11"/>
  <c r="O94" i="11"/>
  <c r="O90" i="11"/>
  <c r="O86" i="11"/>
  <c r="O83" i="11"/>
  <c r="O79" i="11"/>
  <c r="O75" i="11"/>
  <c r="O71" i="11"/>
  <c r="O67" i="11"/>
  <c r="O63" i="11"/>
  <c r="O59" i="11"/>
  <c r="O55" i="11"/>
  <c r="O51" i="11"/>
  <c r="O47" i="11"/>
  <c r="O43" i="11"/>
  <c r="O39" i="11"/>
  <c r="O35" i="11"/>
  <c r="O31" i="11"/>
  <c r="O27" i="11"/>
  <c r="O23" i="11"/>
  <c r="O172" i="11"/>
  <c r="O168" i="11"/>
  <c r="O164" i="11"/>
  <c r="O160" i="11"/>
  <c r="O156" i="11"/>
  <c r="O170" i="11"/>
  <c r="O166" i="11"/>
  <c r="O162" i="11"/>
  <c r="O158" i="11"/>
  <c r="O154" i="11"/>
  <c r="O152" i="11"/>
  <c r="O148" i="11"/>
  <c r="O144" i="11"/>
  <c r="O140" i="11"/>
  <c r="O136" i="11"/>
  <c r="O132" i="11"/>
  <c r="O128" i="11"/>
  <c r="O124" i="11"/>
  <c r="O120" i="11"/>
  <c r="O116" i="11"/>
  <c r="O112" i="11"/>
  <c r="O108" i="11"/>
  <c r="O104" i="11"/>
  <c r="O100" i="11"/>
  <c r="O96" i="11"/>
  <c r="O92" i="11"/>
  <c r="O88" i="11"/>
  <c r="O85" i="11"/>
  <c r="O81" i="11"/>
  <c r="O77" i="11"/>
  <c r="O73" i="11"/>
  <c r="O69" i="11"/>
  <c r="O65" i="11"/>
  <c r="O61" i="11"/>
  <c r="O57" i="11"/>
  <c r="O53" i="11"/>
  <c r="O49" i="11"/>
  <c r="O45" i="11"/>
  <c r="O41" i="11"/>
  <c r="O37" i="11"/>
  <c r="O33" i="11"/>
  <c r="O29" i="11"/>
  <c r="O25" i="11"/>
  <c r="O19" i="11"/>
  <c r="S6" i="22"/>
  <c r="G28" i="5" l="1"/>
  <c r="G29" i="5"/>
  <c r="G30" i="5"/>
  <c r="G31" i="5"/>
  <c r="G32" i="5"/>
  <c r="G33" i="5"/>
  <c r="G34" i="5"/>
  <c r="G35" i="5"/>
  <c r="G36" i="5"/>
  <c r="G37" i="5"/>
  <c r="G38" i="5"/>
  <c r="G39" i="5"/>
  <c r="G40" i="5"/>
  <c r="G41" i="5"/>
  <c r="G42" i="5"/>
  <c r="G43" i="5"/>
  <c r="G44" i="5"/>
  <c r="G45" i="5"/>
  <c r="G46" i="5"/>
  <c r="U6" i="22"/>
  <c r="E6" i="22" s="1"/>
  <c r="D6" i="22"/>
  <c r="C6" i="22"/>
  <c r="T6" i="22" l="1"/>
  <c r="F14" i="32" l="1"/>
  <c r="D90" i="5"/>
  <c r="J90" i="5"/>
  <c r="L173" i="11" l="1"/>
  <c r="L174" i="11"/>
  <c r="L175" i="11"/>
  <c r="L176" i="11"/>
  <c r="L177" i="11"/>
  <c r="L178" i="11"/>
  <c r="L179" i="11"/>
  <c r="L180" i="11"/>
  <c r="L181" i="11"/>
  <c r="L182" i="11"/>
  <c r="L183" i="11"/>
  <c r="L184" i="11"/>
  <c r="L185" i="11"/>
  <c r="J173" i="11"/>
  <c r="J174" i="11"/>
  <c r="J175" i="11"/>
  <c r="J176" i="11"/>
  <c r="J177" i="11"/>
  <c r="J178" i="11"/>
  <c r="J179" i="11"/>
  <c r="J180" i="11"/>
  <c r="J181" i="11"/>
  <c r="J182" i="11"/>
  <c r="J183" i="11"/>
  <c r="J184" i="11"/>
  <c r="J185" i="11"/>
  <c r="A3" i="22" l="1"/>
  <c r="B3" i="32" l="1"/>
  <c r="A14" i="22" l="1"/>
  <c r="F11" i="8" l="1"/>
  <c r="I9" i="8" l="1"/>
  <c r="F25" i="32" l="1"/>
  <c r="F33" i="32"/>
  <c r="L155" i="5" l="1"/>
  <c r="F17" i="8"/>
  <c r="F21" i="32"/>
  <c r="E14" i="3"/>
  <c r="F23" i="32" l="1"/>
  <c r="F32" i="32"/>
  <c r="F34" i="32" s="1"/>
  <c r="C2" i="27"/>
  <c r="J10" i="7" l="1"/>
  <c r="J9" i="7"/>
  <c r="J8" i="7"/>
  <c r="J7" i="7"/>
  <c r="I10" i="7"/>
  <c r="I9" i="7"/>
  <c r="I8" i="7"/>
  <c r="I7" i="7"/>
  <c r="F10" i="7"/>
  <c r="F9" i="7"/>
  <c r="F8" i="7"/>
  <c r="F7" i="7"/>
  <c r="D10" i="7"/>
  <c r="D9" i="7"/>
  <c r="D8" i="7"/>
  <c r="C10" i="7"/>
  <c r="C9" i="7"/>
  <c r="C8" i="7"/>
  <c r="C7" i="7"/>
  <c r="J11" i="7" l="1"/>
  <c r="B17" i="22" s="1"/>
  <c r="I29" i="8"/>
  <c r="N17" i="22" s="1"/>
  <c r="L28" i="5"/>
  <c r="L29" i="5"/>
  <c r="L30" i="5"/>
  <c r="L31" i="5"/>
  <c r="L32" i="5"/>
  <c r="L33" i="5"/>
  <c r="L34" i="5"/>
  <c r="L35" i="5"/>
  <c r="L36" i="5"/>
  <c r="L37" i="5"/>
  <c r="L38" i="5"/>
  <c r="L39" i="5"/>
  <c r="L40" i="5"/>
  <c r="L41" i="5"/>
  <c r="L42" i="5"/>
  <c r="L43" i="5"/>
  <c r="L44" i="5"/>
  <c r="L45" i="5"/>
  <c r="L46" i="5"/>
  <c r="L47" i="5"/>
  <c r="L48" i="5"/>
  <c r="L49" i="5"/>
  <c r="L50" i="5"/>
  <c r="L133" i="5"/>
  <c r="L134" i="5"/>
  <c r="L135" i="5"/>
  <c r="L136" i="5"/>
  <c r="L137" i="5"/>
  <c r="L138" i="5"/>
  <c r="L139" i="5"/>
  <c r="L140" i="5"/>
  <c r="L141" i="5"/>
  <c r="L142" i="5"/>
  <c r="L143" i="5"/>
  <c r="L144" i="5"/>
  <c r="L145" i="5"/>
  <c r="L146" i="5"/>
  <c r="L147" i="5"/>
  <c r="L148" i="5"/>
  <c r="L149" i="5"/>
  <c r="L150" i="5"/>
  <c r="L151" i="5"/>
  <c r="L152"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24" i="7"/>
  <c r="G24" i="7" s="1"/>
  <c r="L7" i="7"/>
  <c r="L9" i="7"/>
  <c r="G9" i="13"/>
  <c r="H9" i="13"/>
  <c r="L110" i="7"/>
  <c r="L111" i="7"/>
  <c r="L112" i="7"/>
  <c r="L113" i="7"/>
  <c r="L114" i="7"/>
  <c r="L115" i="7"/>
  <c r="L116" i="7"/>
  <c r="L117" i="7"/>
  <c r="L118" i="7"/>
  <c r="L119" i="7"/>
  <c r="L120" i="7"/>
  <c r="L122" i="7"/>
  <c r="L123" i="7"/>
  <c r="L124" i="7"/>
  <c r="L125" i="7"/>
  <c r="L126" i="7"/>
  <c r="L127" i="7"/>
  <c r="L128" i="7"/>
  <c r="L129" i="7"/>
  <c r="L73" i="7"/>
  <c r="L74" i="7"/>
  <c r="L75" i="7"/>
  <c r="L76" i="7"/>
  <c r="L77" i="7"/>
  <c r="L78" i="7"/>
  <c r="L79" i="7"/>
  <c r="L80" i="7"/>
  <c r="L81" i="7"/>
  <c r="L82" i="7"/>
  <c r="L83" i="7"/>
  <c r="L84" i="7"/>
  <c r="L85" i="7"/>
  <c r="L86" i="7"/>
  <c r="L87" i="7"/>
  <c r="L88" i="7"/>
  <c r="L89" i="7"/>
  <c r="L90" i="7"/>
  <c r="L91" i="7"/>
  <c r="L92" i="7"/>
  <c r="L93" i="7"/>
  <c r="L94" i="7"/>
  <c r="L95" i="7"/>
  <c r="L96" i="7"/>
  <c r="L97" i="7"/>
  <c r="L98" i="7"/>
  <c r="L99" i="7"/>
  <c r="L100" i="7"/>
  <c r="L101" i="7"/>
  <c r="I16" i="11"/>
  <c r="M16" i="11" s="1"/>
  <c r="N16" i="11"/>
  <c r="I173" i="11"/>
  <c r="M173" i="11" s="1"/>
  <c r="K173" i="11"/>
  <c r="N173" i="11" s="1"/>
  <c r="I174" i="11"/>
  <c r="M174" i="11" s="1"/>
  <c r="K174" i="11"/>
  <c r="N174" i="11" s="1"/>
  <c r="I175" i="11"/>
  <c r="M175" i="11" s="1"/>
  <c r="K175" i="11"/>
  <c r="N175" i="11" s="1"/>
  <c r="I176" i="11"/>
  <c r="M176" i="11" s="1"/>
  <c r="K176" i="11"/>
  <c r="N176" i="11" s="1"/>
  <c r="I177" i="11"/>
  <c r="M177" i="11" s="1"/>
  <c r="K177" i="11"/>
  <c r="N177" i="11" s="1"/>
  <c r="I178" i="11"/>
  <c r="M178" i="11" s="1"/>
  <c r="K178" i="11"/>
  <c r="N178" i="11" s="1"/>
  <c r="I179" i="11"/>
  <c r="M179" i="11" s="1"/>
  <c r="K179" i="11"/>
  <c r="N179" i="11" s="1"/>
  <c r="I180" i="11"/>
  <c r="M180" i="11" s="1"/>
  <c r="K180" i="11"/>
  <c r="N180" i="11" s="1"/>
  <c r="I181" i="11"/>
  <c r="M181" i="11" s="1"/>
  <c r="K181" i="11"/>
  <c r="N181" i="11" s="1"/>
  <c r="I182" i="11"/>
  <c r="M182" i="11" s="1"/>
  <c r="K182" i="11"/>
  <c r="N182" i="11" s="1"/>
  <c r="I183" i="11"/>
  <c r="M183" i="11" s="1"/>
  <c r="K183" i="11"/>
  <c r="N183" i="11" s="1"/>
  <c r="I184" i="11"/>
  <c r="M184" i="11" s="1"/>
  <c r="K184" i="11"/>
  <c r="N184" i="11" s="1"/>
  <c r="I185" i="11"/>
  <c r="M185" i="11" s="1"/>
  <c r="K185" i="11"/>
  <c r="N185" i="11" s="1"/>
  <c r="C6" i="26"/>
  <c r="I11" i="7"/>
  <c r="L10" i="5"/>
  <c r="L9" i="5"/>
  <c r="L8" i="5"/>
  <c r="L7" i="5"/>
  <c r="J10" i="5"/>
  <c r="J9" i="5"/>
  <c r="J8" i="5"/>
  <c r="J7" i="5"/>
  <c r="I10" i="5"/>
  <c r="I9" i="5"/>
  <c r="I8" i="5"/>
  <c r="I7" i="5"/>
  <c r="F10" i="5"/>
  <c r="F9" i="5"/>
  <c r="F8" i="5"/>
  <c r="F7" i="5"/>
  <c r="D10" i="5"/>
  <c r="D9" i="5"/>
  <c r="D8" i="5"/>
  <c r="D7" i="5"/>
  <c r="C10" i="5"/>
  <c r="C9" i="5"/>
  <c r="C8" i="5"/>
  <c r="C7" i="5"/>
  <c r="G50" i="5"/>
  <c r="G49" i="5"/>
  <c r="G48" i="5"/>
  <c r="G47" i="5"/>
  <c r="G125" i="5"/>
  <c r="G124" i="5"/>
  <c r="G123" i="5"/>
  <c r="G122" i="5"/>
  <c r="G121" i="5"/>
  <c r="G120" i="5"/>
  <c r="G119" i="5"/>
  <c r="G118" i="5"/>
  <c r="G117" i="5"/>
  <c r="G116" i="5"/>
  <c r="G115" i="5"/>
  <c r="G114" i="5"/>
  <c r="G113" i="5"/>
  <c r="G112" i="5"/>
  <c r="G111" i="5"/>
  <c r="G110" i="5"/>
  <c r="G109" i="5"/>
  <c r="G108" i="5"/>
  <c r="G107" i="5"/>
  <c r="G106" i="5"/>
  <c r="G105" i="5"/>
  <c r="G104" i="5"/>
  <c r="G103" i="5"/>
  <c r="G102" i="5"/>
  <c r="G101" i="5"/>
  <c r="G100" i="5"/>
  <c r="G99" i="5"/>
  <c r="B16" i="5"/>
  <c r="G98" i="5"/>
  <c r="B2" i="5"/>
  <c r="B129" i="5"/>
  <c r="B93" i="5"/>
  <c r="J64" i="7"/>
  <c r="B105" i="7"/>
  <c r="D11" i="7"/>
  <c r="C11"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B15" i="7"/>
  <c r="G73" i="7"/>
  <c r="B2" i="7"/>
  <c r="B68" i="7"/>
  <c r="C3" i="8"/>
  <c r="D186" i="11"/>
  <c r="I12" i="11"/>
  <c r="J12" i="11"/>
  <c r="K12" i="11"/>
  <c r="L12" i="11"/>
  <c r="I14" i="11"/>
  <c r="J14" i="11"/>
  <c r="I13" i="11"/>
  <c r="J13" i="11"/>
  <c r="B2" i="11"/>
  <c r="C49" i="13"/>
  <c r="B2" i="13"/>
  <c r="C7" i="21"/>
  <c r="E41" i="3"/>
  <c r="C4" i="3"/>
  <c r="C3" i="16"/>
  <c r="L8" i="7" l="1"/>
  <c r="O185" i="11"/>
  <c r="O184" i="11"/>
  <c r="O183" i="11"/>
  <c r="O182" i="11"/>
  <c r="O181" i="11"/>
  <c r="O180" i="11"/>
  <c r="O179" i="11"/>
  <c r="O178" i="11"/>
  <c r="O177" i="11"/>
  <c r="O176" i="11"/>
  <c r="O175" i="11"/>
  <c r="O174" i="11"/>
  <c r="O173" i="11"/>
  <c r="O16" i="11"/>
  <c r="M12" i="11"/>
  <c r="L130" i="7"/>
  <c r="N13" i="11"/>
  <c r="N12" i="11"/>
  <c r="I9" i="13"/>
  <c r="M13" i="11"/>
  <c r="F33" i="16"/>
  <c r="H33" i="16" s="1"/>
  <c r="L90" i="5"/>
  <c r="M15" i="11"/>
  <c r="L11" i="5"/>
  <c r="L17" i="22"/>
  <c r="O17" i="22" s="1"/>
  <c r="M14" i="11"/>
  <c r="N14" i="11"/>
  <c r="N15" i="11"/>
  <c r="L10" i="7"/>
  <c r="I11" i="5"/>
  <c r="J11" i="5"/>
  <c r="I27" i="8"/>
  <c r="M17" i="22" s="1"/>
  <c r="L102" i="7"/>
  <c r="L64" i="7"/>
  <c r="F11" i="7"/>
  <c r="D11" i="5"/>
  <c r="F11" i="5"/>
  <c r="L153" i="5"/>
  <c r="L126" i="5"/>
  <c r="C11" i="5"/>
  <c r="L11" i="7" l="1"/>
  <c r="L157" i="5"/>
  <c r="I7" i="8" s="1"/>
  <c r="O13" i="11"/>
  <c r="O12" i="11"/>
  <c r="F31" i="16"/>
  <c r="O14" i="11"/>
  <c r="M22" i="26"/>
  <c r="O15" i="11"/>
  <c r="O186" i="11" s="1"/>
  <c r="I49" i="13"/>
  <c r="I17" i="22" s="1"/>
  <c r="F16" i="32" l="1"/>
  <c r="F15" i="32" s="1"/>
  <c r="H36" i="16"/>
  <c r="F35" i="16"/>
  <c r="D28" i="16"/>
  <c r="F27" i="32"/>
  <c r="F26" i="32"/>
  <c r="D31" i="16"/>
  <c r="I17" i="8"/>
  <c r="I11" i="8"/>
  <c r="L132" i="7"/>
  <c r="K135" i="7" s="1"/>
  <c r="I34" i="8" s="1"/>
  <c r="R17" i="22" s="1"/>
  <c r="H10" i="16" l="1"/>
  <c r="F28" i="32"/>
  <c r="I53" i="8"/>
  <c r="Q17" i="22" s="1"/>
  <c r="U17" i="22" s="1"/>
  <c r="E17" i="22" s="1"/>
  <c r="I14" i="8"/>
  <c r="F38" i="32" l="1"/>
  <c r="G21" i="8"/>
  <c r="P17" i="22" s="1"/>
  <c r="D63" i="8"/>
  <c r="F41" i="32"/>
  <c r="M28" i="26"/>
  <c r="F29" i="32"/>
  <c r="F36" i="32" s="1"/>
  <c r="S17" i="22" l="1"/>
  <c r="D17" i="22" s="1"/>
  <c r="M24" i="26"/>
  <c r="M26" i="26" s="1"/>
  <c r="I32" i="8"/>
  <c r="I36" i="8" s="1"/>
  <c r="I58" i="8" s="1"/>
  <c r="H8" i="16"/>
  <c r="H12" i="16" s="1"/>
  <c r="F39" i="32"/>
  <c r="F42" i="32" s="1"/>
  <c r="D42" i="16" l="1"/>
  <c r="I26" i="26"/>
  <c r="M32" i="26"/>
  <c r="D33" i="16"/>
  <c r="D38" i="16"/>
  <c r="D37" i="16"/>
  <c r="T17" i="22"/>
  <c r="F36" i="16"/>
  <c r="D41" i="16"/>
  <c r="G29" i="16" l="1"/>
  <c r="D29" i="16"/>
  <c r="D30" i="16"/>
  <c r="C17" i="22"/>
  <c r="D65" i="8"/>
  <c r="V17" i="22" s="1"/>
  <c r="A43" i="32"/>
  <c r="G31" i="16" l="1"/>
  <c r="H31" i="16" s="1"/>
  <c r="H35" i="16" s="1"/>
  <c r="H38"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Helen Pearce</author>
  </authors>
  <commentList>
    <comment ref="C9" authorId="0" shapeId="0" xr:uid="{00000000-0006-0000-0000-000001000000}">
      <text>
        <r>
          <rPr>
            <sz val="9"/>
            <color indexed="81"/>
            <rFont val="Tahoma"/>
            <family val="2"/>
          </rPr>
          <t>This only populates the council name throughout the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Paul Terrett</author>
    <author>Helen Pearce</author>
    <author>Sarah Gubb</author>
  </authors>
  <commentList>
    <comment ref="C4" authorId="0" shapeId="0" xr:uid="{00000000-0006-0000-0200-000001000000}">
      <text>
        <r>
          <rPr>
            <sz val="8"/>
            <color indexed="81"/>
            <rFont val="Tahoma"/>
            <family val="2"/>
          </rPr>
          <t>A - previous years Accmulated Balance</t>
        </r>
      </text>
    </comment>
    <comment ref="D4" authorId="0" shapeId="0" xr:uid="{00000000-0006-0000-0200-000002000000}">
      <text>
        <r>
          <rPr>
            <sz val="8"/>
            <color indexed="81"/>
            <rFont val="Tahoma"/>
            <family val="2"/>
          </rPr>
          <t>B- Result plus valuation objections income in Sch. 4 for the previous year.</t>
        </r>
      </text>
    </comment>
    <comment ref="E4" authorId="0" shapeId="0" xr:uid="{00000000-0006-0000-0200-000003000000}">
      <text>
        <r>
          <rPr>
            <sz val="8"/>
            <color indexed="81"/>
            <rFont val="Tahoma"/>
            <family val="2"/>
          </rPr>
          <t xml:space="preserve">C- previous year advising of S511A Valuation Objections. </t>
        </r>
      </text>
    </comment>
    <comment ref="B6" authorId="1" shapeId="0" xr:uid="{00000000-0006-0000-0200-000004000000}">
      <text>
        <r>
          <rPr>
            <b/>
            <sz val="9"/>
            <color indexed="81"/>
            <rFont val="Tahoma"/>
            <family val="2"/>
          </rPr>
          <t xml:space="preserve">
</t>
        </r>
        <r>
          <rPr>
            <sz val="9"/>
            <color indexed="81"/>
            <rFont val="Tahoma"/>
            <family val="2"/>
          </rPr>
          <t>Source:
Previous year's Calculation sheet cell B17</t>
        </r>
      </text>
    </comment>
    <comment ref="F6" authorId="1" shapeId="0" xr:uid="{00000000-0006-0000-0200-000005000000}">
      <text>
        <r>
          <rPr>
            <sz val="9"/>
            <color indexed="81"/>
            <rFont val="Tahoma"/>
            <family val="2"/>
          </rPr>
          <t>Data needs to be entered as a negative</t>
        </r>
      </text>
    </comment>
    <comment ref="N6" authorId="1" shapeId="0" xr:uid="{00000000-0006-0000-0200-000006000000}">
      <text>
        <r>
          <rPr>
            <sz val="9"/>
            <color indexed="81"/>
            <rFont val="Tahoma"/>
            <family val="2"/>
          </rPr>
          <t>Number must be entered as a positive</t>
        </r>
      </text>
    </comment>
    <comment ref="C15" authorId="0" shapeId="0" xr:uid="{00000000-0006-0000-0200-000007000000}">
      <text>
        <r>
          <rPr>
            <sz val="8"/>
            <color indexed="81"/>
            <rFont val="Tahoma"/>
            <family val="2"/>
          </rPr>
          <t>A - previous years Accmulated Balance</t>
        </r>
      </text>
    </comment>
    <comment ref="D15" authorId="0" shapeId="0" xr:uid="{00000000-0006-0000-0200-000008000000}">
      <text>
        <r>
          <rPr>
            <sz val="8"/>
            <color indexed="81"/>
            <rFont val="Tahoma"/>
            <family val="2"/>
          </rPr>
          <t>B- Result plus valuation objections income in Sch. 4 for the previous year.</t>
        </r>
      </text>
    </comment>
    <comment ref="E15" authorId="0" shapeId="0" xr:uid="{00000000-0006-0000-0200-000009000000}">
      <text>
        <r>
          <rPr>
            <sz val="8"/>
            <color indexed="81"/>
            <rFont val="Tahoma"/>
            <family val="2"/>
          </rPr>
          <t xml:space="preserve">C- previous year advising of S511A Valuation Objections. </t>
        </r>
      </text>
    </comment>
    <comment ref="F17" authorId="1" shapeId="0" xr:uid="{00000000-0006-0000-0200-00000A000000}">
      <text>
        <r>
          <rPr>
            <b/>
            <sz val="9"/>
            <color indexed="81"/>
            <rFont val="Tahoma"/>
            <family val="2"/>
          </rPr>
          <t>Helen Pearce:</t>
        </r>
        <r>
          <rPr>
            <sz val="9"/>
            <color indexed="81"/>
            <rFont val="Tahoma"/>
            <family val="2"/>
          </rPr>
          <t xml:space="preserve">
Data needs to be entered as a negative</t>
        </r>
      </text>
    </comment>
    <comment ref="H17" authorId="2" shapeId="0" xr:uid="{00000000-0006-0000-0200-00000B000000}">
      <text>
        <r>
          <rPr>
            <sz val="9"/>
            <color indexed="81"/>
            <rFont val="Tahoma"/>
            <family val="2"/>
          </rPr>
          <t xml:space="preserve">NB If Council has a special variation, Crown Land Adjustments are included in  the SV percentage (as per Worksheet 4 of the SV application), therefore should not be entered here.  </t>
        </r>
      </text>
    </comment>
    <comment ref="N17" authorId="1" shapeId="0" xr:uid="{00000000-0006-0000-0200-00000C000000}">
      <text>
        <r>
          <rPr>
            <b/>
            <sz val="9"/>
            <color indexed="81"/>
            <rFont val="Tahoma"/>
            <family val="2"/>
          </rPr>
          <t>Helen Pearce:</t>
        </r>
        <r>
          <rPr>
            <sz val="9"/>
            <color indexed="81"/>
            <rFont val="Tahoma"/>
            <family val="2"/>
          </rPr>
          <t xml:space="preserve">
Number must be a positive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Paul Terrett</author>
    <author>Cary Mather</author>
  </authors>
  <commentList>
    <comment ref="D3" authorId="0" shapeId="0" xr:uid="{00000000-0006-0000-1200-000001000000}">
      <text>
        <r>
          <rPr>
            <b/>
            <sz val="8"/>
            <color indexed="81"/>
            <rFont val="Tahoma"/>
            <family val="2"/>
          </rPr>
          <t>Paul Terrett:</t>
        </r>
        <r>
          <rPr>
            <sz val="8"/>
            <color indexed="81"/>
            <rFont val="Tahoma"/>
            <family val="2"/>
          </rPr>
          <t xml:space="preserve">
A from letters sent to Council advising of previous years Accmulated Balance</t>
        </r>
      </text>
    </comment>
    <comment ref="E3" authorId="0" shapeId="0" xr:uid="{00000000-0006-0000-1200-000002000000}">
      <text>
        <r>
          <rPr>
            <b/>
            <sz val="8"/>
            <color indexed="81"/>
            <rFont val="Tahoma"/>
            <family val="2"/>
          </rPr>
          <t>Paul Terrett:</t>
        </r>
        <r>
          <rPr>
            <sz val="8"/>
            <color indexed="81"/>
            <rFont val="Tahoma"/>
            <family val="2"/>
          </rPr>
          <t xml:space="preserve">
B- Result plus valuation objections income in Sch. 4 for the previous year. </t>
        </r>
      </text>
    </comment>
    <comment ref="F3" authorId="0" shapeId="0" xr:uid="{00000000-0006-0000-1200-000003000000}">
      <text>
        <r>
          <rPr>
            <b/>
            <sz val="8"/>
            <color indexed="81"/>
            <rFont val="Tahoma"/>
            <family val="2"/>
          </rPr>
          <t>Paul Terrett:</t>
        </r>
        <r>
          <rPr>
            <sz val="8"/>
            <color indexed="81"/>
            <rFont val="Tahoma"/>
            <family val="2"/>
          </rPr>
          <t xml:space="preserve">
C- from letters to Council in previous year advising of S511A Valuation Objections.</t>
        </r>
      </text>
    </comment>
    <comment ref="O4" authorId="1" shapeId="0" xr:uid="{00000000-0006-0000-1200-000004000000}">
      <text>
        <r>
          <rPr>
            <b/>
            <sz val="8"/>
            <color indexed="81"/>
            <rFont val="Tahoma"/>
            <family val="2"/>
          </rPr>
          <t>Cary Mather:
Data to be provide for Recyable amount from EPA</t>
        </r>
      </text>
    </comment>
    <comment ref="P4" authorId="1" shapeId="0" xr:uid="{00000000-0006-0000-1200-000005000000}">
      <text>
        <r>
          <rPr>
            <b/>
            <sz val="8"/>
            <color indexed="81"/>
            <rFont val="Tahoma"/>
            <family val="2"/>
          </rPr>
          <t>Cary Mather:
Data to be provide for Waste amount from EPA</t>
        </r>
      </text>
    </comment>
  </commentList>
</comments>
</file>

<file path=xl/sharedStrings.xml><?xml version="1.0" encoding="utf-8"?>
<sst xmlns="http://schemas.openxmlformats.org/spreadsheetml/2006/main" count="1279" uniqueCount="934">
  <si>
    <t>*</t>
  </si>
  <si>
    <t>Office of Local Government</t>
  </si>
  <si>
    <t>WORKPAPERS</t>
  </si>
  <si>
    <t>Council Name:</t>
  </si>
  <si>
    <t>Select Council Name</t>
  </si>
  <si>
    <t>Contact Name:</t>
  </si>
  <si>
    <t>Contact Phone:</t>
  </si>
  <si>
    <t>Contact Email:</t>
  </si>
  <si>
    <t>Date Certified for Audit by General Manager (Schedule 5 Statement of Compliance):</t>
  </si>
  <si>
    <t>NB THE OFFICE OF LOCAL GOVERNMENT NO LONGER REQUIRES COPIES OF THE WORKPAPERS, SIGNED STATEMENT OF COMPLIANCE OR AUDITORS' CHECKLIST.</t>
  </si>
  <si>
    <t xml:space="preserve">Please provide any necessary comments in the box below.
</t>
  </si>
  <si>
    <t>Albury City Council</t>
  </si>
  <si>
    <t>Armidale Regional Council</t>
  </si>
  <si>
    <t>Ballina Shire Council</t>
  </si>
  <si>
    <t>Balranald Shire Council</t>
  </si>
  <si>
    <t>Bathurst Regional Council</t>
  </si>
  <si>
    <t>Bayside Council</t>
  </si>
  <si>
    <t>Bega Valley Shire Council</t>
  </si>
  <si>
    <t>Bellingen Shire Council</t>
  </si>
  <si>
    <t>Berrigan Shire Council</t>
  </si>
  <si>
    <t>Blacktown City Council</t>
  </si>
  <si>
    <t>Bland Shire Council</t>
  </si>
  <si>
    <t>Blayney Shire Council</t>
  </si>
  <si>
    <t>Blue Mountains City Council</t>
  </si>
  <si>
    <t>Bogan Shire Council</t>
  </si>
  <si>
    <t>Bourke Shire Council</t>
  </si>
  <si>
    <t>Brewarrina Shire Council</t>
  </si>
  <si>
    <t>Broken Hill City Council</t>
  </si>
  <si>
    <t>Burwood Council</t>
  </si>
  <si>
    <t>Byron Shire Council</t>
  </si>
  <si>
    <t>Cabonne Council</t>
  </si>
  <si>
    <t>Camden Council</t>
  </si>
  <si>
    <t>Campbelltown City Council</t>
  </si>
  <si>
    <t>Canada Bay Council</t>
  </si>
  <si>
    <t>Canterbury-Bankstown Council</t>
  </si>
  <si>
    <t>Carrathool Shire Council</t>
  </si>
  <si>
    <t>Central Coast Council</t>
  </si>
  <si>
    <t>Central Darling Shire Council</t>
  </si>
  <si>
    <t>Cessnock City Council</t>
  </si>
  <si>
    <t>Clarence Valley Council</t>
  </si>
  <si>
    <t>Cobar Shire Council</t>
  </si>
  <si>
    <t>Coffs Harbour City Council</t>
  </si>
  <si>
    <t>Coolamon Shire Council</t>
  </si>
  <si>
    <t>Coonamble Shire Council</t>
  </si>
  <si>
    <t>Cootamundra-Gundagai Regional Council</t>
  </si>
  <si>
    <t>Cowra Shire Council</t>
  </si>
  <si>
    <t>Cumberland Council</t>
  </si>
  <si>
    <t>Dubbo Regional Council</t>
  </si>
  <si>
    <t>Dungog Shire Council</t>
  </si>
  <si>
    <t>Edward River Council</t>
  </si>
  <si>
    <t>Eurobodalla Shire Council</t>
  </si>
  <si>
    <t>Fairfield City Council</t>
  </si>
  <si>
    <t>Federation Council</t>
  </si>
  <si>
    <t>Forbes Shire Council</t>
  </si>
  <si>
    <t>Georges River Council</t>
  </si>
  <si>
    <t>Gilgandra Shire Council</t>
  </si>
  <si>
    <t>Glen Innes Severn Council</t>
  </si>
  <si>
    <t>Goulburn Mulwaree Council</t>
  </si>
  <si>
    <t>Greater Hume Shire Council</t>
  </si>
  <si>
    <t>Griffith City Council</t>
  </si>
  <si>
    <t>Gunnedah Shire Council</t>
  </si>
  <si>
    <t>Gwydir Shire Council</t>
  </si>
  <si>
    <t>Hawkesbury City Council</t>
  </si>
  <si>
    <t>Hay Shire Council</t>
  </si>
  <si>
    <t>Hills Shire Council, The</t>
  </si>
  <si>
    <t>Hilltops Council</t>
  </si>
  <si>
    <t>Hornsby Shire Council</t>
  </si>
  <si>
    <t>Hunters Hill Council</t>
  </si>
  <si>
    <t>Inner West Council</t>
  </si>
  <si>
    <t>Inverell Shire Council</t>
  </si>
  <si>
    <t>Junee Shire Council</t>
  </si>
  <si>
    <t>Kempsey Shire Council</t>
  </si>
  <si>
    <t>Kiama Municipality Council</t>
  </si>
  <si>
    <t>Ku-ring-gai Council</t>
  </si>
  <si>
    <t>Kyogle Council</t>
  </si>
  <si>
    <t>Lachlan Shire Council</t>
  </si>
  <si>
    <t>Lake Macquarie City Council</t>
  </si>
  <si>
    <t>Lane Cove Municipal Council</t>
  </si>
  <si>
    <t>Leeton Shire Council</t>
  </si>
  <si>
    <t>Lismore City Council</t>
  </si>
  <si>
    <t>Lithgow Council, City of</t>
  </si>
  <si>
    <t>Liverpool City Council</t>
  </si>
  <si>
    <t>Liverpool Plains Shire Council</t>
  </si>
  <si>
    <t>Lockhart Shire Council</t>
  </si>
  <si>
    <t>Maitland City Council</t>
  </si>
  <si>
    <t>Mid-Coast Council</t>
  </si>
  <si>
    <t>Mid-Western Regional Council</t>
  </si>
  <si>
    <t>Moree Plains Shire Council</t>
  </si>
  <si>
    <t>Mosman Municipal Council</t>
  </si>
  <si>
    <t>Murray River Council</t>
  </si>
  <si>
    <t>Murrumbidgee Council</t>
  </si>
  <si>
    <t>Muswellbrook Shire Council</t>
  </si>
  <si>
    <t>Nambucca Valley Council</t>
  </si>
  <si>
    <t>Narrabri Shire Council</t>
  </si>
  <si>
    <t>Narrandera Shire Council</t>
  </si>
  <si>
    <t>Narromine Shire Council</t>
  </si>
  <si>
    <t>Newcastle City Council</t>
  </si>
  <si>
    <t>North Sydney Council</t>
  </si>
  <si>
    <t>Northern Beaches Council</t>
  </si>
  <si>
    <t>Oberon Council</t>
  </si>
  <si>
    <t>Orange City Council</t>
  </si>
  <si>
    <t>Parkes Shire Council</t>
  </si>
  <si>
    <t>Parramatta Council - City of</t>
  </si>
  <si>
    <t>Penrith City Council</t>
  </si>
  <si>
    <t>Port Macquarie-Hastings Council</t>
  </si>
  <si>
    <t>Port Stephens Council</t>
  </si>
  <si>
    <t>Queanbeyan-Palerang Regional Council</t>
  </si>
  <si>
    <t>Randwick City Council</t>
  </si>
  <si>
    <t>Richmond Valley Council</t>
  </si>
  <si>
    <t>Ryde City Council</t>
  </si>
  <si>
    <t>Shellharbour City Council</t>
  </si>
  <si>
    <t>Shoalhaven City Council</t>
  </si>
  <si>
    <t>Singleton Council</t>
  </si>
  <si>
    <t>Snowy Monaro Regional Council</t>
  </si>
  <si>
    <t>Snowy Valleys Council</t>
  </si>
  <si>
    <t>Strathfield Municipal Council</t>
  </si>
  <si>
    <t>Sutherland Shire Council</t>
  </si>
  <si>
    <t>Sydney City Council</t>
  </si>
  <si>
    <t>Tamworth Regional Council</t>
  </si>
  <si>
    <t>Temora Shire Council</t>
  </si>
  <si>
    <t>Tenterfield Shire Council</t>
  </si>
  <si>
    <t>Tweed Shire Council</t>
  </si>
  <si>
    <t>Upper Hunter Shire Council</t>
  </si>
  <si>
    <t>Upper Lachlan Shire Council</t>
  </si>
  <si>
    <t>Uralla Shire Council</t>
  </si>
  <si>
    <t>Wagga Wagga City Council</t>
  </si>
  <si>
    <t>Walcha Council</t>
  </si>
  <si>
    <t>Walgett Shire Council</t>
  </si>
  <si>
    <t>Warren Shire Council</t>
  </si>
  <si>
    <t>Warrumbungle Shire Council</t>
  </si>
  <si>
    <t>Waverley Council</t>
  </si>
  <si>
    <t>Weddin Shire Council</t>
  </si>
  <si>
    <t>Wentworth Shire Council</t>
  </si>
  <si>
    <t>Willoughby City Council</t>
  </si>
  <si>
    <t>Wingecarribee Shire Council</t>
  </si>
  <si>
    <t>Wollondilly Shire Council</t>
  </si>
  <si>
    <t>Wollongong City Council</t>
  </si>
  <si>
    <t>Woollahra Municipal Council</t>
  </si>
  <si>
    <t>Yass Valley Council</t>
  </si>
  <si>
    <t>GENERAL NOTES FOR COMPLETION OF PERMISSIBLE INCOME WORKPAPERS</t>
  </si>
  <si>
    <t>1.</t>
  </si>
  <si>
    <t xml:space="preserve">located on the next tab of this workbook. Once data is entered </t>
  </si>
  <si>
    <t>into the Calculations spreadsheet, this data will then populate</t>
  </si>
  <si>
    <t>where necessary within the rest of the Workpapers.</t>
  </si>
  <si>
    <t>2.</t>
  </si>
  <si>
    <t>Data entry is possible in white cells only.  Coloured cells</t>
  </si>
  <si>
    <t>may contain formulas and are protected from data entry.</t>
  </si>
  <si>
    <t>3.</t>
  </si>
  <si>
    <t>Do not attempt to change formatting or formulas. If any</t>
  </si>
  <si>
    <t>schedule does not contain enough rows please contact</t>
  </si>
  <si>
    <t>the Office of Local Government Performance Team:</t>
  </si>
  <si>
    <t xml:space="preserve">Phone:  </t>
  </si>
  <si>
    <t>(02) 4428 4100</t>
  </si>
  <si>
    <t>4.</t>
  </si>
  <si>
    <t>Always begin entering data in the first available row in</t>
  </si>
  <si>
    <t>each Schedule. Unless data entry begins in the first row</t>
  </si>
  <si>
    <t>totals will not calculate.</t>
  </si>
  <si>
    <t>5.</t>
  </si>
  <si>
    <t>If a response is not required in a cell, or a question</t>
  </si>
  <si>
    <t>does not apply to council, please leave the cell blank.</t>
  </si>
  <si>
    <t>6.</t>
  </si>
  <si>
    <r>
      <t xml:space="preserve">Do not enter </t>
    </r>
    <r>
      <rPr>
        <b/>
        <sz val="12"/>
        <color indexed="10"/>
        <rFont val="Arial"/>
        <family val="2"/>
      </rPr>
      <t>$,</t>
    </r>
    <r>
      <rPr>
        <b/>
        <sz val="12"/>
        <rFont val="Arial"/>
        <family val="2"/>
      </rPr>
      <t xml:space="preserve"> </t>
    </r>
    <r>
      <rPr>
        <b/>
        <sz val="12"/>
        <color indexed="10"/>
        <rFont val="Arial"/>
        <family val="2"/>
      </rPr>
      <t>% or N/A</t>
    </r>
    <r>
      <rPr>
        <b/>
        <sz val="12"/>
        <rFont val="Arial"/>
        <family val="2"/>
      </rPr>
      <t xml:space="preserve"> signs in any cell.</t>
    </r>
  </si>
  <si>
    <t>Ad Valorem Rates must be entered as cents, as the</t>
  </si>
  <si>
    <t>following example demonstrates:</t>
  </si>
  <si>
    <t>For   0.45123 cents per dollar of land value</t>
  </si>
  <si>
    <t>enter</t>
  </si>
  <si>
    <t>0.45123            Correct</t>
  </si>
  <si>
    <t>not</t>
  </si>
  <si>
    <t>0.0045123        Incorrect</t>
  </si>
  <si>
    <t>7.</t>
  </si>
  <si>
    <t>In Schedules 1 and 2, each category/sub-category should</t>
  </si>
  <si>
    <t xml:space="preserve">be entered on a separate row. </t>
  </si>
  <si>
    <t>8.</t>
  </si>
  <si>
    <t>All components of a rate, including ad valorem, base and</t>
  </si>
  <si>
    <t>minimum amounts (for each category/sub-category) are to</t>
  </si>
  <si>
    <t>be entered on the same row.</t>
  </si>
  <si>
    <t>9.</t>
  </si>
  <si>
    <t xml:space="preserve">Completed Workpapers and signed Schedule 5 </t>
  </si>
  <si>
    <r>
      <t>external Auditor at the same time as the Financial Statements.</t>
    </r>
    <r>
      <rPr>
        <b/>
        <u/>
        <sz val="12"/>
        <rFont val="Arial"/>
        <family val="2"/>
      </rPr>
      <t xml:space="preserve"> </t>
    </r>
    <r>
      <rPr>
        <b/>
        <u/>
        <sz val="12"/>
        <color rgb="FF0070C0"/>
        <rFont val="Arial"/>
        <family val="2"/>
      </rPr>
      <t xml:space="preserve"> </t>
    </r>
  </si>
  <si>
    <t xml:space="preserve">NB Councils are not required to provide the Office of Local </t>
  </si>
  <si>
    <t>Government with the Workpapers or signed Statement of Compliance.</t>
  </si>
  <si>
    <t>10.</t>
  </si>
  <si>
    <t>Individual notes to assist in completing each worksheet and</t>
  </si>
  <si>
    <t xml:space="preserve">schedules in the Workpapers are provided.  Any comments </t>
  </si>
  <si>
    <t xml:space="preserve">designed to improve these notes are welcome and where appropriate </t>
  </si>
  <si>
    <t>will be incorporated and should be directed to the Performance Team</t>
  </si>
  <si>
    <t>at the above contact.</t>
  </si>
  <si>
    <t>d</t>
  </si>
  <si>
    <t>A</t>
  </si>
  <si>
    <t>B</t>
  </si>
  <si>
    <t>C</t>
  </si>
  <si>
    <t xml:space="preserve"> C380_Item3201</t>
  </si>
  <si>
    <t xml:space="preserve"> C380_Item3202</t>
  </si>
  <si>
    <t xml:space="preserve"> C380_Item3756</t>
  </si>
  <si>
    <t xml:space="preserve"> C380_Item2363</t>
  </si>
  <si>
    <t xml:space="preserve"> C380_Item536</t>
  </si>
  <si>
    <t xml:space="preserve"> C380_Item1652</t>
  </si>
  <si>
    <t xml:space="preserve"> C380_Item521</t>
  </si>
  <si>
    <t xml:space="preserve"> C380_Item540</t>
  </si>
  <si>
    <t xml:space="preserve"> C380_Item4728</t>
  </si>
  <si>
    <t>*Councils to complete Row 6 by manually entering the previous year's Calculation Sheet Row 17 and manually entering white cells F6, G6 and H6.</t>
  </si>
  <si>
    <t>Data Required to Calculate Permissible Income for Current Year</t>
  </si>
  <si>
    <r>
      <rPr>
        <b/>
        <sz val="10"/>
        <rFont val="Arial"/>
        <family val="2"/>
      </rPr>
      <t>Previous year's Schedule 2</t>
    </r>
    <r>
      <rPr>
        <sz val="10"/>
        <rFont val="Arial"/>
        <family val="2"/>
      </rPr>
      <t xml:space="preserve">
Opening Balance</t>
    </r>
  </si>
  <si>
    <t xml:space="preserve">A </t>
  </si>
  <si>
    <t xml:space="preserve">Previous year's Schedule 4A
Conservation Agreement Adjstment </t>
  </si>
  <si>
    <t>Previous year's Schedule 3/Calculation Sheet</t>
  </si>
  <si>
    <t>Carryforward</t>
  </si>
  <si>
    <t>Result</t>
  </si>
  <si>
    <t xml:space="preserve">Valuation Changes
</t>
  </si>
  <si>
    <t>As per advice from OLG as 
$ amount</t>
  </si>
  <si>
    <t>Enter in % including rate-peg</t>
  </si>
  <si>
    <t>Conservation Agreement Adjustment</t>
  </si>
  <si>
    <t xml:space="preserve"> Org. Name</t>
  </si>
  <si>
    <t xml:space="preserve">A 
Accumulated Balance
</t>
  </si>
  <si>
    <t xml:space="preserve">B 
Result
</t>
  </si>
  <si>
    <t xml:space="preserve">C
Valuation Change Income Adjustment
 </t>
  </si>
  <si>
    <t xml:space="preserve">Sub-Total 
</t>
  </si>
  <si>
    <t xml:space="preserve">Income lost due to reduction in valuation
</t>
  </si>
  <si>
    <t xml:space="preserve">Total Notional Income Yield  
 </t>
  </si>
  <si>
    <t xml:space="preserve">Sub-Total + Red in Val. - Total Yield
</t>
  </si>
  <si>
    <t xml:space="preserve">Total (A + B) Carry Fwd Total 
</t>
  </si>
  <si>
    <r>
      <t xml:space="preserve">Reductions in Valuations </t>
    </r>
    <r>
      <rPr>
        <i/>
        <sz val="10"/>
        <rFont val="Arial"/>
        <family val="2"/>
      </rPr>
      <t xml:space="preserve">(negative)
</t>
    </r>
  </si>
  <si>
    <t xml:space="preserve">Total Available  
</t>
  </si>
  <si>
    <t>Albury</t>
  </si>
  <si>
    <t xml:space="preserve">* When entering data from last year's calculation sheet please check the entries for accuracy. </t>
  </si>
  <si>
    <t xml:space="preserve">Row 17 below can be used to assist you to complete the calculation sheet next year. </t>
  </si>
  <si>
    <t>The row will finish populating (except for the white cells) ready for next year once you have completed this year's workpapers.</t>
  </si>
  <si>
    <t>(Please manually enter the data from Row 17 into next year's Row 6 along with SV, Exp SV and Crown Land cells F6, G6 and H6.)</t>
  </si>
  <si>
    <t>Data required to Calculate Permissible Income for Next Year</t>
  </si>
  <si>
    <t>Expiring SV in 2021-22</t>
  </si>
  <si>
    <t>Newly Rateable Crown Land Income Adjustment in 2021-22</t>
  </si>
  <si>
    <t>Previous year's Schedule 3</t>
  </si>
  <si>
    <t xml:space="preserve">Conservation Agreement Adjustment  S4A Cell I34 </t>
  </si>
  <si>
    <t xml:space="preserve">A 
Accumulated balance
S3 Cell  I25 </t>
  </si>
  <si>
    <t xml:space="preserve">B 
Result
S3 Cell I27 </t>
  </si>
  <si>
    <t>C
Valuation Change Income Adjustment
 S3 Cell I29</t>
  </si>
  <si>
    <t>Sub-Total
S3 Cell G21</t>
  </si>
  <si>
    <t>Income lost to reduction in valuation S3 Cell I53</t>
  </si>
  <si>
    <t xml:space="preserve">Total Levied (2nd Box Sec 3) S3 Cell I34 </t>
  </si>
  <si>
    <t>Sub-Total + Red in Val. - Total Levied</t>
  </si>
  <si>
    <t>Total (A + B) Carry Fwd Total 
S3 Cell I59</t>
  </si>
  <si>
    <r>
      <t xml:space="preserve">Reductions in Valuation </t>
    </r>
    <r>
      <rPr>
        <i/>
        <sz val="10"/>
        <rFont val="Arial"/>
        <family val="2"/>
      </rPr>
      <t>(negative)</t>
    </r>
    <r>
      <rPr>
        <sz val="10"/>
        <rFont val="Arial"/>
        <family val="2"/>
      </rPr>
      <t xml:space="preserve"> (4th Box Sec 3)</t>
    </r>
  </si>
  <si>
    <t>Total Available
S3 Cell D66</t>
  </si>
  <si>
    <t>Work Paper 1 (WP1)</t>
  </si>
  <si>
    <r>
      <t xml:space="preserve">Valuations of </t>
    </r>
    <r>
      <rPr>
        <u/>
        <sz val="10"/>
        <rFont val="Arial"/>
        <family val="2"/>
      </rPr>
      <t>rateable land</t>
    </r>
    <r>
      <rPr>
        <sz val="10"/>
        <rFont val="Arial"/>
        <family val="2"/>
      </rPr>
      <t xml:space="preserve"> in the council’s valuation record applicable as at</t>
    </r>
  </si>
  <si>
    <r>
      <t>Add</t>
    </r>
    <r>
      <rPr>
        <b/>
        <sz val="14"/>
        <color indexed="10"/>
        <rFont val="Arial"/>
        <family val="2"/>
      </rPr>
      <t>*</t>
    </r>
    <r>
      <rPr>
        <sz val="10"/>
        <rFont val="Arial"/>
        <family val="2"/>
      </rPr>
      <t xml:space="preserve">  Supplementary valuations (net) of rateable land furnished</t>
    </r>
  </si>
  <si>
    <t>in the same year and with the same base date as those used to</t>
  </si>
  <si>
    <r>
      <rPr>
        <i/>
        <sz val="10"/>
        <rFont val="Arial"/>
        <family val="2"/>
      </rPr>
      <t>of Land Act 1916</t>
    </r>
    <r>
      <rPr>
        <sz val="10"/>
        <rFont val="Arial"/>
        <family val="2"/>
      </rPr>
      <t xml:space="preserve"> - Refer to "WP1-Notes" tab for details.</t>
    </r>
  </si>
  <si>
    <r>
      <t>Add</t>
    </r>
    <r>
      <rPr>
        <sz val="10"/>
        <rFont val="Arial"/>
        <family val="2"/>
      </rPr>
      <t xml:space="preserve">  Any estimates of increase or decrease in value of rateable</t>
    </r>
  </si>
  <si>
    <t>land that are provided to the council by the Valuer-General in</t>
  </si>
  <si>
    <t>Only applicable when a revaluation occurs.</t>
  </si>
  <si>
    <t>land that are provided to the council by Valuer-General under</t>
  </si>
  <si>
    <r>
      <t xml:space="preserve">section 513(1)(a) of the </t>
    </r>
    <r>
      <rPr>
        <i/>
        <sz val="10"/>
        <rFont val="Arial"/>
        <family val="2"/>
      </rPr>
      <t>Local Government Act 1993</t>
    </r>
    <r>
      <rPr>
        <sz val="10"/>
        <rFont val="Arial"/>
        <family val="2"/>
      </rPr>
      <t xml:space="preserve"> in respect of</t>
    </r>
  </si>
  <si>
    <t>furnished).</t>
  </si>
  <si>
    <t>Notional General Income.</t>
  </si>
  <si>
    <t>(MUST equal total rateable land value in Schedule 1)</t>
  </si>
  <si>
    <r>
      <t>*</t>
    </r>
    <r>
      <rPr>
        <sz val="10"/>
        <rFont val="Arial"/>
        <family val="2"/>
      </rPr>
      <t xml:space="preserve"> supplementary valuation </t>
    </r>
    <r>
      <rPr>
        <b/>
        <sz val="10"/>
        <rFont val="Arial"/>
        <family val="2"/>
      </rPr>
      <t>(net)</t>
    </r>
    <r>
      <rPr>
        <sz val="10"/>
        <rFont val="Arial"/>
        <family val="2"/>
      </rPr>
      <t xml:space="preserve"> represents new valuations minus any prior valuation of a parcel (must have </t>
    </r>
    <r>
      <rPr>
        <u/>
        <sz val="10"/>
        <rFont val="Arial"/>
        <family val="2"/>
      </rPr>
      <t>same</t>
    </r>
    <r>
      <rPr>
        <sz val="10"/>
        <rFont val="Arial"/>
        <family val="2"/>
      </rPr>
      <t xml:space="preserve"> base date).</t>
    </r>
  </si>
  <si>
    <t>For purposes of audit trail and to assist Council's Auditor:</t>
  </si>
  <si>
    <t>Attach a copy of council resolution making 2021-22 rates and charges.</t>
  </si>
  <si>
    <t xml:space="preserve">Attach copies of the previous year's Workpapers. </t>
  </si>
  <si>
    <t>WorkPaper 1 - Notes</t>
  </si>
  <si>
    <t>Purpose:</t>
  </si>
  <si>
    <t>rates, to account for changes in the number of assessment and any increase or</t>
  </si>
  <si>
    <t>The Process:</t>
  </si>
  <si>
    <t>u</t>
  </si>
  <si>
    <t>The opening rateable land value figure (E14) equals the total in Schedule 2 of the</t>
  </si>
  <si>
    <t xml:space="preserve">have completed the Calculation spreadsheet and then selecting the council </t>
  </si>
  <si>
    <t>name from the drop-down list on the opening - Identification - page).</t>
  </si>
  <si>
    <r>
      <t xml:space="preserve">Add (or subtract) the </t>
    </r>
    <r>
      <rPr>
        <b/>
        <sz val="12"/>
        <rFont val="Arial"/>
        <family val="2"/>
      </rPr>
      <t>net</t>
    </r>
    <r>
      <rPr>
        <sz val="12"/>
        <rFont val="Arial"/>
        <family val="2"/>
      </rPr>
      <t xml:space="preserve"> result of supplementary land values received during the</t>
    </r>
  </si>
  <si>
    <t>about which land values should be included and which should not).</t>
  </si>
  <si>
    <t>Add any estimates of increase or decrease in rateable land value provided by the</t>
  </si>
  <si>
    <r>
      <t xml:space="preserve">Valuer General under section 513 of the </t>
    </r>
    <r>
      <rPr>
        <i/>
        <sz val="12"/>
        <rFont val="Arial"/>
        <family val="2"/>
      </rPr>
      <t>Local Government Act 1993</t>
    </r>
    <r>
      <rPr>
        <sz val="12"/>
        <rFont val="Arial"/>
        <family val="2"/>
      </rPr>
      <t>,</t>
    </r>
  </si>
  <si>
    <t>The result of these adjustments (E42) is a revised total of rateable land values,</t>
  </si>
  <si>
    <r>
      <t xml:space="preserve">Note: </t>
    </r>
    <r>
      <rPr>
        <sz val="12"/>
        <rFont val="Arial"/>
        <family val="2"/>
      </rPr>
      <t xml:space="preserve">This figure </t>
    </r>
    <r>
      <rPr>
        <b/>
        <sz val="12"/>
        <rFont val="Arial"/>
        <family val="2"/>
      </rPr>
      <t>must</t>
    </r>
    <r>
      <rPr>
        <sz val="12"/>
        <rFont val="Arial"/>
        <family val="2"/>
      </rPr>
      <t xml:space="preserve"> equal the total land value figure used in Schedule 1 (J11).</t>
    </r>
  </si>
  <si>
    <t>NOTES / DEFINITIONS</t>
  </si>
  <si>
    <t>Supplementary Valuations</t>
  </si>
  <si>
    <t>Any inclusion in Work Paper 1 as a “supplementary valuation” must abide with the “definition”</t>
  </si>
  <si>
    <r>
      <t xml:space="preserve">contained in the </t>
    </r>
    <r>
      <rPr>
        <i/>
        <sz val="12"/>
        <rFont val="Arial"/>
        <family val="2"/>
      </rPr>
      <t>Valuation of Land Act 1916</t>
    </r>
    <r>
      <rPr>
        <sz val="12"/>
        <rFont val="Arial"/>
        <family val="2"/>
      </rPr>
      <t xml:space="preserve"> and </t>
    </r>
    <r>
      <rPr>
        <b/>
        <sz val="12"/>
        <rFont val="Arial"/>
        <family val="2"/>
      </rPr>
      <t>does not necessarily include all entries</t>
    </r>
  </si>
  <si>
    <t>contained in a supplementary list.</t>
  </si>
  <si>
    <t>What to include:</t>
  </si>
  <si>
    <r>
      <t xml:space="preserve">The following examples are supplementary valuations that </t>
    </r>
    <r>
      <rPr>
        <b/>
        <sz val="12"/>
        <rFont val="Arial"/>
        <family val="2"/>
      </rPr>
      <t>should</t>
    </r>
    <r>
      <rPr>
        <sz val="12"/>
        <rFont val="Arial"/>
        <family val="2"/>
      </rPr>
      <t xml:space="preserve"> be included in</t>
    </r>
  </si>
  <si>
    <t>Workpaper 1:</t>
  </si>
  <si>
    <t>w</t>
  </si>
  <si>
    <t>Any increase or decrease in supplementary valuations following subdivisions etc,</t>
  </si>
  <si>
    <t>providing they are included in the same year as furnished (in accordance with</t>
  </si>
  <si>
    <r>
      <t xml:space="preserve">section 509(2)(b) of the </t>
    </r>
    <r>
      <rPr>
        <i/>
        <sz val="12"/>
        <rFont val="Arial"/>
        <family val="2"/>
      </rPr>
      <t>Local Government Act 1993</t>
    </r>
    <r>
      <rPr>
        <sz val="12"/>
        <rFont val="Arial"/>
        <family val="2"/>
      </rPr>
      <t>).</t>
    </r>
  </si>
  <si>
    <t>An amended value on a valuation objection in relation to a supplementary valuation.</t>
  </si>
  <si>
    <t>Landcom parcels where the supplementary valuation is furnished and the date of</t>
  </si>
  <si>
    <t>sale occur in the same year.  Additional income for parcels not sold in the same</t>
  </si>
  <si>
    <t>year can be sought via an Income Adjustment application (about February each year).</t>
  </si>
  <si>
    <t>What not to include:</t>
  </si>
  <si>
    <r>
      <t xml:space="preserve">The following examples are </t>
    </r>
    <r>
      <rPr>
        <b/>
        <sz val="12"/>
        <rFont val="Arial"/>
        <family val="2"/>
      </rPr>
      <t>NOT</t>
    </r>
    <r>
      <rPr>
        <sz val="12"/>
        <rFont val="Arial"/>
        <family val="2"/>
      </rPr>
      <t xml:space="preserve"> be included in Work Paper 1:</t>
    </r>
  </si>
  <si>
    <t>Parcels which change rateability.  Separate provision does exist for councils to</t>
  </si>
  <si>
    <r>
      <t xml:space="preserve">seek an income adjustment for certain </t>
    </r>
    <r>
      <rPr>
        <b/>
        <sz val="12"/>
        <rFont val="Arial"/>
        <family val="2"/>
      </rPr>
      <t>crown land</t>
    </r>
    <r>
      <rPr>
        <sz val="12"/>
        <rFont val="Arial"/>
        <family val="2"/>
      </rPr>
      <t xml:space="preserve"> that becomes rateable –</t>
    </r>
  </si>
  <si>
    <t>approved income adjustments are added in Schedule 3.</t>
  </si>
  <si>
    <r>
      <t xml:space="preserve">An amended value on a </t>
    </r>
    <r>
      <rPr>
        <b/>
        <sz val="12"/>
        <rFont val="Arial"/>
        <family val="2"/>
      </rPr>
      <t>valuation objection</t>
    </r>
    <r>
      <rPr>
        <sz val="12"/>
        <rFont val="Arial"/>
        <family val="2"/>
      </rPr>
      <t>, appeal, or correction of a clerical</t>
    </r>
  </si>
  <si>
    <t>error, in relation to a general valuation (no change to notional general income).</t>
  </si>
  <si>
    <t>An amended value on a parcel that has become non-rateable e.g. State Forest</t>
  </si>
  <si>
    <t>(i.e. Council’s notional general income is not reduced).</t>
  </si>
  <si>
    <r>
      <t xml:space="preserve">The following are supplementary valuations that are </t>
    </r>
    <r>
      <rPr>
        <b/>
        <sz val="12"/>
        <rFont val="Arial"/>
        <family val="2"/>
      </rPr>
      <t>NOT</t>
    </r>
    <r>
      <rPr>
        <sz val="12"/>
        <rFont val="Arial"/>
        <family val="2"/>
      </rPr>
      <t xml:space="preserve"> to be shown on Work Paper 1:</t>
    </r>
  </si>
  <si>
    <r>
      <t xml:space="preserve">Supplementary valuations with a </t>
    </r>
    <r>
      <rPr>
        <b/>
        <sz val="12"/>
        <rFont val="Arial"/>
        <family val="2"/>
      </rPr>
      <t>different base date</t>
    </r>
    <r>
      <rPr>
        <sz val="12"/>
        <rFont val="Arial"/>
        <family val="2"/>
      </rPr>
      <t xml:space="preserve"> following a revaluation (a</t>
    </r>
  </si>
  <si>
    <r>
      <t xml:space="preserve">request to the Valuer-General is required under s513(1)(b) of the </t>
    </r>
    <r>
      <rPr>
        <i/>
        <sz val="12"/>
        <rFont val="Arial"/>
        <family val="2"/>
      </rPr>
      <t xml:space="preserve">Local Government </t>
    </r>
  </si>
  <si>
    <r>
      <rPr>
        <i/>
        <sz val="12"/>
        <rFont val="Arial"/>
        <family val="2"/>
      </rPr>
      <t>Act 1993</t>
    </r>
    <r>
      <rPr>
        <sz val="12"/>
        <rFont val="Arial"/>
        <family val="2"/>
      </rPr>
      <t xml:space="preserve"> to include any estimated increases or decreases in the estimates section </t>
    </r>
  </si>
  <si>
    <t>of WP1).</t>
  </si>
  <si>
    <t>Estimates of Increases and Decreases in value for purposes of Notional General</t>
  </si>
  <si>
    <t>Income (S513)</t>
  </si>
  <si>
    <r>
      <t xml:space="preserve">Section 513 of the </t>
    </r>
    <r>
      <rPr>
        <i/>
        <sz val="12"/>
        <rFont val="Arial"/>
        <family val="2"/>
      </rPr>
      <t xml:space="preserve">Local Government Act 1993 </t>
    </r>
    <r>
      <rPr>
        <sz val="12"/>
        <rFont val="Arial"/>
        <family val="2"/>
      </rPr>
      <t xml:space="preserve">provides that a council may request that the </t>
    </r>
  </si>
  <si>
    <t xml:space="preserve">Valuer-General provide, under certain circumstances, estimates of increases and decreases in </t>
  </si>
  <si>
    <t xml:space="preserve">values for parcels of land, to enable an adjustment of notional general income. </t>
  </si>
  <si>
    <t xml:space="preserve">Section 513 (1)(a) relates to estimates required for supplementary valuations not yet furnished </t>
  </si>
  <si>
    <t xml:space="preserve">(with same base date).  Section 513(1)(b) relates to estimates required for </t>
  </si>
  <si>
    <t xml:space="preserve">supplementary valuations either furnished or yet to be furnished but which have a different </t>
  </si>
  <si>
    <t>base date (following a revaluation).</t>
  </si>
  <si>
    <t>Procedures relating to bulk estimates</t>
  </si>
  <si>
    <t>As some councils are aware the Valuer-General’s Office policy is to issue bulk estimates and</t>
  </si>
  <si>
    <t>not to provide an estimate for each individual parcel.  This has presented a problem for some</t>
  </si>
  <si>
    <t>councils in the adjustment of notional general income (NGI), as individual valuation estimates</t>
  </si>
  <si>
    <t>are required in Schedule 1, particularly when minimums are involved.</t>
  </si>
  <si>
    <t>Following meetings with Revenue Professionals, the Valuer-General and DLG</t>
  </si>
  <si>
    <t>representatives, it was decided that procedures be implemented that would allow councils to</t>
  </si>
  <si>
    <t>process any bulk estimates in the calculation of NGI as outlined below.</t>
  </si>
  <si>
    <t>Section 513 Estimates required to adjust a council’s notional general income are to be</t>
  </si>
  <si>
    <t>processed as follows:</t>
  </si>
  <si>
    <t>1)</t>
  </si>
  <si>
    <t>A Council is to request section 513 (1)(a) or 513 (1)(b) estimates from the</t>
  </si>
  <si>
    <t>Valuer-General according to rating category or sub-category.  The request</t>
  </si>
  <si>
    <t>according to rating category or sub-category is to facilitate the calculation of</t>
  </si>
  <si>
    <t xml:space="preserve">notional revenue in Schedule 1 (based on a bulk estimate for each </t>
  </si>
  <si>
    <t>category or sub-category when individual estimates are not available).</t>
  </si>
  <si>
    <t>2)</t>
  </si>
  <si>
    <t>Include the increase or decrease in values of the estimates in Work Paper 1 as a</t>
  </si>
  <si>
    <t>513 (1)(a) or 513(1)(b) estimate.  These net increases or decreases in values are</t>
  </si>
  <si>
    <t>Notional General Income (NGI)” in Work Paper 1 which must reconcile with the</t>
  </si>
  <si>
    <t>“Total Rateable Land Value” in Schedule 1.  The estimates of increase or</t>
  </si>
  <si>
    <t>decrease are also included in Schedule 1 (replacing prior valuations with new</t>
  </si>
  <si>
    <t>valuations) to provide for an adjustment in NGI.  Note: this process also applies</t>
  </si>
  <si>
    <t>when estimates for individual parcels are received.</t>
  </si>
  <si>
    <t>3)</t>
  </si>
  <si>
    <t>When required to determine what individual parcels in a bulk estimate are subject</t>
  </si>
  <si>
    <t>to the minimum rate (to enable calculation of notional revenue in Schedule 1) a</t>
  </si>
  <si>
    <t>council is to make this determination either by:</t>
  </si>
  <si>
    <t>(a)</t>
  </si>
  <si>
    <t>Applying the percentage increase or decrease of the bulk estimate to each</t>
  </si>
  <si>
    <t>individual parcel (e.g. a 20% bulk estimate increase is applied to a prior single</t>
  </si>
  <si>
    <t>parcel valuation of $40,000 = $48,000 divided by the replacement 3 new</t>
  </si>
  <si>
    <t>sub-divided parcels = $16,000 each new parcel).  In this example the previous</t>
  </si>
  <si>
    <t>base date valuation for a single parcel of $40,000 is now replaced with 3 new</t>
  </si>
  <si>
    <t>base date parcels estimated at $16,000 each in Schedule 1 which may or may</t>
  </si>
  <si>
    <t>not be subject to the minimum; or</t>
  </si>
  <si>
    <t>(b)</t>
  </si>
  <si>
    <t>Applying the same percentage of minimums as currently exists in Council’s</t>
  </si>
  <si>
    <t>rating structure for each appropriate category or sub-category (e.g. 25% of a</t>
  </si>
  <si>
    <t>bulk estimate for 60 new parcels = 15 are subject to minimum - based on 25%</t>
  </si>
  <si>
    <t>of this category or sub-category being subject to the minimum in current</t>
  </si>
  <si>
    <t>structure).  The 60 new parcels, including 15 subject to the minimum, are to be</t>
  </si>
  <si>
    <t>included in Schedule 1, replacing the prior base date valuations.</t>
  </si>
  <si>
    <t>Note: When individual estimates are not available the method in (a) above is</t>
  </si>
  <si>
    <t>considered a more accurate basis for estimating the number of parcels subject</t>
  </si>
  <si>
    <t>to a minimum and is recommended.  However, when the method in (a) is</t>
  </si>
  <si>
    <t>considered too onerous a task (e.g. owing to a large number of parcels) it is</t>
  </si>
  <si>
    <t>proposed that the method in (b) above can be used.  While a council’s request</t>
  </si>
  <si>
    <t>for estimates under s513 is optional it is also the only opportunity available for</t>
  </si>
  <si>
    <t>councils to adjust NGI in respect to s513 (1)(b) following a general valuation.</t>
  </si>
  <si>
    <t>4)</t>
  </si>
  <si>
    <t>To enable a calculation of notional revenue in Schedule 1 the “land valuations” are</t>
  </si>
  <si>
    <t>to be amended to incorporate any increase or decrease in estimates in the</t>
  </si>
  <si>
    <t>appropriate category or sub-category. An amendment will also be necessary in</t>
  </si>
  <si>
    <t>Schedule 1 to incorporate any change in the “number on minimum” and/or “land</t>
  </si>
  <si>
    <t>valuations of land on minimums” in the appropriate category or sub-category. It is</t>
  </si>
  <si>
    <t>important to note that any estimates affecting minimums will generally necessitate</t>
  </si>
  <si>
    <t>an amendment to “land valuations of land on minimums” irrespective of whether the</t>
  </si>
  <si>
    <t>“number on minimum” changes.</t>
  </si>
  <si>
    <t>5)</t>
  </si>
  <si>
    <t>It is again emphasised that the “total rateable land value” in Schedule 1 must</t>
  </si>
  <si>
    <t>reconcile with the total transferred from Work Paper 1.</t>
  </si>
  <si>
    <t>Schedule 1</t>
  </si>
  <si>
    <r>
      <t xml:space="preserve">This table is an automated summary of the information in Schedule 1 below and is </t>
    </r>
    <r>
      <rPr>
        <u/>
        <sz val="10"/>
        <rFont val="Arial"/>
        <family val="2"/>
      </rPr>
      <t>not to be filled in</t>
    </r>
    <r>
      <rPr>
        <sz val="10"/>
        <rFont val="Arial"/>
        <family val="2"/>
      </rPr>
      <t xml:space="preserve">. For information purposes only. </t>
    </r>
  </si>
  <si>
    <t>SUMMARY</t>
  </si>
  <si>
    <t>Ordinary rate category</t>
  </si>
  <si>
    <t>Number of sub-categories</t>
  </si>
  <si>
    <t>Number of Assess-ments</t>
  </si>
  <si>
    <t>Number on Base Amount</t>
  </si>
  <si>
    <t>Number on Minimum</t>
  </si>
  <si>
    <t>Farmland</t>
  </si>
  <si>
    <t>Residential</t>
  </si>
  <si>
    <t>Mining</t>
  </si>
  <si>
    <t>Business</t>
  </si>
  <si>
    <t>TOTAL</t>
  </si>
  <si>
    <t>Certain information from Schedule 1 will need to be transferred to the Financial Data Return Cover Sheet for Financial Assitance Grants calculations and the Comparative Data Publication.</t>
  </si>
  <si>
    <t>Rating Category   (s514-518)</t>
  </si>
  <si>
    <t xml:space="preserve">Name of 
sub-category </t>
  </si>
  <si>
    <t>Ad Valorem Rate</t>
  </si>
  <si>
    <t>Base Amount $</t>
  </si>
  <si>
    <t>Base Amount %</t>
  </si>
  <si>
    <t>Minimum $</t>
  </si>
  <si>
    <t>Land Value of Land on Minimum</t>
  </si>
  <si>
    <t>CAT</t>
  </si>
  <si>
    <t>SUBCAT</t>
  </si>
  <si>
    <t>NO_ASSESS</t>
  </si>
  <si>
    <t>ADVAL</t>
  </si>
  <si>
    <t>BASE$</t>
  </si>
  <si>
    <t>MIN</t>
  </si>
  <si>
    <t>NO_MIN</t>
  </si>
  <si>
    <t>LANDVAL</t>
  </si>
  <si>
    <t>LANDVAL_MIN</t>
  </si>
  <si>
    <t>NOT_REV</t>
  </si>
  <si>
    <t>&gt;0</t>
  </si>
  <si>
    <t>Total Assessments:</t>
  </si>
  <si>
    <t>Total Rateable Land Value:</t>
  </si>
  <si>
    <t>Sub-Total:</t>
  </si>
  <si>
    <t>No. of Assess-  ments</t>
  </si>
  <si>
    <t>Amount of Charge</t>
  </si>
  <si>
    <t xml:space="preserve"> </t>
  </si>
  <si>
    <r>
      <t xml:space="preserve">Adjustment (reduction) to income due to conservation agreements (Schedule </t>
    </r>
    <r>
      <rPr>
        <b/>
        <sz val="10"/>
        <rFont val="Arial"/>
        <family val="2"/>
      </rPr>
      <t>4A</t>
    </r>
    <r>
      <rPr>
        <sz val="10"/>
        <rFont val="Arial"/>
        <family val="2"/>
      </rPr>
      <t xml:space="preserve"> )</t>
    </r>
  </si>
  <si>
    <t>(Sub-Totals from Schedule 1 all pages)</t>
  </si>
  <si>
    <t>(transfers to Schedule 3)</t>
  </si>
  <si>
    <r>
      <t>Note:</t>
    </r>
    <r>
      <rPr>
        <sz val="9"/>
        <rFont val="Arial"/>
        <family val="2"/>
      </rPr>
      <t xml:space="preserve"> Section </t>
    </r>
    <r>
      <rPr>
        <b/>
        <sz val="9"/>
        <rFont val="Arial"/>
        <family val="2"/>
      </rPr>
      <t>505(a)</t>
    </r>
    <r>
      <rPr>
        <sz val="9"/>
        <rFont val="Arial"/>
        <family val="2"/>
      </rPr>
      <t xml:space="preserve"> of the </t>
    </r>
    <r>
      <rPr>
        <i/>
        <sz val="9"/>
        <rFont val="Arial"/>
        <family val="2"/>
      </rPr>
      <t>Local Government Act 1993</t>
    </r>
    <r>
      <rPr>
        <sz val="9"/>
        <rFont val="Arial"/>
        <family val="2"/>
      </rPr>
      <t xml:space="preserve"> provides for those rates and charges that are to be included in general income, including certain section 501 annual charges.</t>
    </r>
  </si>
  <si>
    <t xml:space="preserve">Business </t>
  </si>
  <si>
    <t>Yes</t>
  </si>
  <si>
    <t>No</t>
  </si>
  <si>
    <t xml:space="preserve">Farmland </t>
  </si>
  <si>
    <t>Schedule 1 - Notes</t>
  </si>
  <si>
    <t>Purpose</t>
  </si>
  <si>
    <t>Including all ordinary rates, special rates and annual charges levied in that year.</t>
  </si>
  <si>
    <t xml:space="preserve">It can be helpful to enter them in the same order as the previous year. </t>
  </si>
  <si>
    <t>Note</t>
  </si>
  <si>
    <t>The categories, sub-categories, ad valorem rates, minimum amounts and</t>
  </si>
  <si>
    <r>
      <t xml:space="preserve">base amounts </t>
    </r>
    <r>
      <rPr>
        <b/>
        <sz val="12"/>
        <rFont val="Arial"/>
        <family val="2"/>
      </rPr>
      <t>must</t>
    </r>
    <r>
      <rPr>
        <sz val="12"/>
        <rFont val="Arial"/>
        <family val="2"/>
      </rPr>
      <t xml:space="preserve"> be the same as those declared on Schedule 2 in the</t>
    </r>
  </si>
  <si>
    <t>previous year's Workpapers.</t>
  </si>
  <si>
    <t>Land Value Check</t>
  </si>
  <si>
    <r>
      <t xml:space="preserve">The total rateable land value figure, (J11), </t>
    </r>
    <r>
      <rPr>
        <b/>
        <sz val="12"/>
        <rFont val="Arial"/>
        <family val="2"/>
      </rPr>
      <t>must</t>
    </r>
    <r>
      <rPr>
        <sz val="12"/>
        <rFont val="Arial"/>
        <family val="2"/>
      </rPr>
      <t xml:space="preserve"> equal the total land value shown</t>
    </r>
  </si>
  <si>
    <t>in Workpaper 1, (E42).</t>
  </si>
  <si>
    <t xml:space="preserve">As the calculation of Notional General Income is only applicable to rateable land, </t>
  </si>
  <si>
    <t xml:space="preserve">councils are to include only the proportion of the valuation that is rateable in </t>
  </si>
  <si>
    <t xml:space="preserve">Schedules 1 and 2. </t>
  </si>
  <si>
    <t>The Total Notional General Income figure is adjusted automatically to reflect the</t>
  </si>
  <si>
    <t>impact of Voluntary Conservation Agreements claimed in the previous year's S4A.</t>
  </si>
  <si>
    <t>(The figure is the Total Adjustment to Income from the prior year's S4A).</t>
  </si>
  <si>
    <t>The Total Notional General Income figure is transferred to Schedule 3 and forms</t>
  </si>
  <si>
    <t>the starting point to the Permissible General Income calculation.</t>
  </si>
  <si>
    <t>Schedule completion</t>
  </si>
  <si>
    <r>
      <t xml:space="preserve">Councils </t>
    </r>
    <r>
      <rPr>
        <b/>
        <sz val="12"/>
        <rFont val="Arial"/>
        <family val="2"/>
      </rPr>
      <t>must</t>
    </r>
    <r>
      <rPr>
        <sz val="12"/>
        <rFont val="Arial"/>
        <family val="2"/>
      </rPr>
      <t xml:space="preserve"> choose a category from the drop down list before entering the name</t>
    </r>
  </si>
  <si>
    <t xml:space="preserve">of a sub-category.  A category must exist before any sub-category is determined. </t>
  </si>
  <si>
    <t>All categories that exist in a council’s area and as required under sections 514 to</t>
  </si>
  <si>
    <r>
      <t xml:space="preserve">518 of the </t>
    </r>
    <r>
      <rPr>
        <i/>
        <sz val="12"/>
        <rFont val="Arial"/>
        <family val="2"/>
      </rPr>
      <t>Local Government Act 1993</t>
    </r>
    <r>
      <rPr>
        <sz val="12"/>
        <rFont val="Arial"/>
        <family val="2"/>
      </rPr>
      <t xml:space="preserve"> (farmland / residential / mining / business) </t>
    </r>
  </si>
  <si>
    <t xml:space="preserve">must be entered separately irrespective of whether the amount of each rate is </t>
  </si>
  <si>
    <t>the same.</t>
  </si>
  <si>
    <t>A deduction equal to the total adjustment for conservation agreement income</t>
  </si>
  <si>
    <t xml:space="preserve">overstated in Schedule 4A of the previous year is included in the </t>
  </si>
  <si>
    <t>appropriate cell at the end of the schedule.  This figure will also be</t>
  </si>
  <si>
    <t>automatically inserted.</t>
  </si>
  <si>
    <t>A summary has been included to collate councils' rating structures into the four</t>
  </si>
  <si>
    <t xml:space="preserve">categories.  This is for information only and should assist as a quick check guide.  </t>
  </si>
  <si>
    <t>This summary will automatically calculate.</t>
  </si>
  <si>
    <t>Schedule 2</t>
  </si>
  <si>
    <r>
      <t xml:space="preserve">This table is an automated summary of the information in Schedule 2 below and is </t>
    </r>
    <r>
      <rPr>
        <u/>
        <sz val="10"/>
        <rFont val="Arial"/>
        <family val="2"/>
      </rPr>
      <t>not to be filled in</t>
    </r>
    <r>
      <rPr>
        <sz val="10"/>
        <rFont val="Arial"/>
        <family val="2"/>
      </rPr>
      <t xml:space="preserve">. </t>
    </r>
  </si>
  <si>
    <t>2021-22 Special Rates</t>
  </si>
  <si>
    <t>2021-22 Annual Charges identified in Section 505(a) as being included in General Income
 e.g. drainage</t>
  </si>
  <si>
    <r>
      <t xml:space="preserve">Adjustment (reduction) to </t>
    </r>
    <r>
      <rPr>
        <b/>
        <sz val="10"/>
        <rFont val="Arial"/>
        <family val="2"/>
      </rPr>
      <t xml:space="preserve">base amounts </t>
    </r>
    <r>
      <rPr>
        <sz val="10"/>
        <rFont val="Arial"/>
        <family val="2"/>
      </rPr>
      <t xml:space="preserve">and </t>
    </r>
    <r>
      <rPr>
        <b/>
        <sz val="10"/>
        <rFont val="Arial"/>
        <family val="2"/>
      </rPr>
      <t xml:space="preserve">minimum rates </t>
    </r>
    <r>
      <rPr>
        <sz val="10"/>
        <rFont val="Arial"/>
        <family val="2"/>
      </rPr>
      <t>income due to conservation agreements (Schedule 4A)</t>
    </r>
  </si>
  <si>
    <t>(All Sub-Totals from Schedule 2)</t>
  </si>
  <si>
    <t>(transfer to Schedule 3)</t>
  </si>
  <si>
    <r>
      <t>Note:</t>
    </r>
    <r>
      <rPr>
        <sz val="8.6"/>
        <rFont val="Arial"/>
        <family val="2"/>
      </rPr>
      <t xml:space="preserve"> Section </t>
    </r>
    <r>
      <rPr>
        <b/>
        <sz val="8.6"/>
        <rFont val="Arial"/>
        <family val="2"/>
      </rPr>
      <t>505(a)</t>
    </r>
    <r>
      <rPr>
        <sz val="8.6"/>
        <rFont val="Arial"/>
        <family val="2"/>
      </rPr>
      <t xml:space="preserve"> of the </t>
    </r>
    <r>
      <rPr>
        <i/>
        <sz val="8.6"/>
        <rFont val="Arial"/>
        <family val="2"/>
      </rPr>
      <t>Local Government Act 1993</t>
    </r>
    <r>
      <rPr>
        <sz val="8.6"/>
        <rFont val="Arial"/>
        <family val="2"/>
      </rPr>
      <t xml:space="preserve"> provides for those rates and charges that are to be included in general income, including certain section 501 annual charges.</t>
    </r>
  </si>
  <si>
    <t>Schedule 2 - Notes</t>
  </si>
  <si>
    <t xml:space="preserve">structure and changed it) to land values adjusted by supplementary valuations </t>
  </si>
  <si>
    <t>First enter the same rating structure as adopted by council to levy rates</t>
  </si>
  <si>
    <t>within the Notional General Income Yield in that year.</t>
  </si>
  <si>
    <t>The Total Notional General Income Yield figure is adjusted automatically to reflect</t>
  </si>
  <si>
    <t>the impact of Voluntary Conservation Agreements claimed in the current year</t>
  </si>
  <si>
    <t>The Total Notional General Income Yield figure is transferred to schedule 3 (cell I 34)</t>
  </si>
  <si>
    <t>and forms part of the Permissible General Income calculation.</t>
  </si>
  <si>
    <r>
      <t xml:space="preserve">518 of the </t>
    </r>
    <r>
      <rPr>
        <i/>
        <sz val="12"/>
        <rFont val="Arial"/>
        <family val="2"/>
      </rPr>
      <t>Local Government Act 1993</t>
    </r>
    <r>
      <rPr>
        <sz val="12"/>
        <rFont val="Arial"/>
        <family val="2"/>
      </rPr>
      <t xml:space="preserve"> (farmland / residential / mining / business)</t>
    </r>
  </si>
  <si>
    <t>overstated in Schedule 4A is included in the appropriate cell at the end of the</t>
  </si>
  <si>
    <t>schedule.  This figure will also be automatically inserted.</t>
  </si>
  <si>
    <t>A summary has been included to collate council's rating structures into the four</t>
  </si>
  <si>
    <t>MIXED DEVELOPMENT RATING</t>
  </si>
  <si>
    <r>
      <t xml:space="preserve">The insertion of section 518B of the </t>
    </r>
    <r>
      <rPr>
        <i/>
        <sz val="12"/>
        <rFont val="Arial"/>
        <family val="2"/>
      </rPr>
      <t xml:space="preserve">Local Government Act 1993 </t>
    </r>
    <r>
      <rPr>
        <sz val="12"/>
        <rFont val="Arial"/>
        <family val="2"/>
      </rPr>
      <t xml:space="preserve">requires that a council </t>
    </r>
  </si>
  <si>
    <t xml:space="preserve">apportion rates and charges for mixed development land according to the percentages </t>
  </si>
  <si>
    <t>Valuation of Land Act 1916.</t>
  </si>
  <si>
    <t xml:space="preserve">Councils are to include mixed development assessment numbers proportionately in </t>
  </si>
  <si>
    <t xml:space="preserve">Schedules 1 and 2 according to the appropriate percentages. For example, a 65% </t>
  </si>
  <si>
    <t xml:space="preserve">residential and 35% business apportionment factor would be included as a 0.65 </t>
  </si>
  <si>
    <t>residential assessment and 0.35 business assessment. The land values would also be</t>
  </si>
  <si>
    <t>apportioned in the same manner.</t>
  </si>
  <si>
    <t>Base Amount</t>
  </si>
  <si>
    <t>Apportion</t>
  </si>
  <si>
    <t>Number of Assessments</t>
  </si>
  <si>
    <t>Land Value as at ______</t>
  </si>
  <si>
    <t>Minimum Amount</t>
  </si>
  <si>
    <t>CONSERVATION AGREEMENTS</t>
  </si>
  <si>
    <t>Parcels that are subject to a conservation agreement but are not subject to a minimum or base</t>
  </si>
  <si>
    <t>amount are not to be included in Schedule 4A.  Parcels that are also 100% subject to a</t>
  </si>
  <si>
    <t>conservation agreement should be treated like any other non-rateable parcel and not included</t>
  </si>
  <si>
    <t>in the rating return.</t>
  </si>
  <si>
    <t>When a conservation agreement first comes into force, the rateable value should be shown in</t>
  </si>
  <si>
    <t>Schedule 2 while the original value will still be included in Schedule 1.  For example, for a</t>
  </si>
  <si>
    <t>parcel with a land value of $150,000 that has a conservation agreement covering 66.6% of the</t>
  </si>
  <si>
    <t>property, $50,000 would be shown in Schedule 2.</t>
  </si>
  <si>
    <t>Refer to schedule 4A for details regarding conservation agreements.</t>
  </si>
  <si>
    <t>Schedule 3</t>
  </si>
  <si>
    <t>(Total Schedule 1 Parts A &amp; B)</t>
  </si>
  <si>
    <t>Less</t>
  </si>
  <si>
    <t>Special Variation Expiring $</t>
  </si>
  <si>
    <t>Add</t>
  </si>
  <si>
    <t>%</t>
  </si>
  <si>
    <t>rate peg and any Income Adjustments 
if applicable)</t>
  </si>
  <si>
    <t>OR</t>
  </si>
  <si>
    <t>Rate Peg increase (general variation)</t>
  </si>
  <si>
    <t xml:space="preserve"> rate peg and newly rateable Crown land.)</t>
  </si>
  <si>
    <t>(As per Ministerial approval).</t>
  </si>
  <si>
    <t>(x)</t>
  </si>
  <si>
    <t>Data Source Calculation Sheet</t>
  </si>
  <si>
    <t>A.</t>
  </si>
  <si>
    <t>B.</t>
  </si>
  <si>
    <t xml:space="preserve">Reduction in Valuation income adjustment </t>
  </si>
  <si>
    <t>C.</t>
  </si>
  <si>
    <t>Net Result Catch-up or (Excess)</t>
  </si>
  <si>
    <r>
      <t xml:space="preserve">Income lost due to reduction in valuation </t>
    </r>
    <r>
      <rPr>
        <sz val="8"/>
        <rFont val="Arial"/>
        <family val="2"/>
      </rPr>
      <t>(as identified in Schedule 4) *</t>
    </r>
  </si>
  <si>
    <t>IMPORTANT INFORMATION WHEN CALCULATING NEXT YEAR'S PERMISSIBLE INCOME</t>
  </si>
  <si>
    <r>
      <t>ie</t>
    </r>
    <r>
      <rPr>
        <sz val="12"/>
        <color indexed="10"/>
        <rFont val="Arial"/>
        <family val="2"/>
      </rPr>
      <t>.</t>
    </r>
  </si>
  <si>
    <t>Schedule 3 - Notes</t>
  </si>
  <si>
    <t>PERMISSIBLE GENERAL INCOME CALCULATION</t>
  </si>
  <si>
    <t>This is a fully automated schedule that calculates a council's Permissible income,</t>
  </si>
  <si>
    <t>compares that to council's Notional General Income Yield, and calculates the</t>
  </si>
  <si>
    <t>catch-up or excess result for the year.</t>
  </si>
  <si>
    <t>Summary of the steps</t>
  </si>
  <si>
    <t>The schedule picks up the revised Notional General Income from schedule 1 (I11).</t>
  </si>
  <si>
    <t>Subtracts any expiring special variation amount (I9).</t>
  </si>
  <si>
    <t>The balance is then increased by either:</t>
  </si>
  <si>
    <t></t>
  </si>
  <si>
    <r>
      <t xml:space="preserve">the </t>
    </r>
    <r>
      <rPr>
        <b/>
        <sz val="12"/>
        <rFont val="Arial"/>
        <family val="2"/>
      </rPr>
      <t>special variation</t>
    </r>
    <r>
      <rPr>
        <sz val="12"/>
        <rFont val="Arial"/>
        <family val="2"/>
      </rPr>
      <t xml:space="preserve"> percentage including the rate-peg</t>
    </r>
  </si>
  <si>
    <t>and any income adjustment precentage if applicable, or</t>
  </si>
  <si>
    <r>
      <t xml:space="preserve">the </t>
    </r>
    <r>
      <rPr>
        <b/>
        <sz val="12"/>
        <rFont val="Arial"/>
        <family val="2"/>
      </rPr>
      <t>general variation</t>
    </r>
    <r>
      <rPr>
        <sz val="12"/>
        <rFont val="Arial"/>
        <family val="2"/>
      </rPr>
      <t xml:space="preserve"> percentage, or</t>
    </r>
  </si>
  <si>
    <r>
      <t>the</t>
    </r>
    <r>
      <rPr>
        <b/>
        <sz val="12"/>
        <rFont val="Arial"/>
        <family val="2"/>
      </rPr>
      <t xml:space="preserve"> income adjustment</t>
    </r>
    <r>
      <rPr>
        <sz val="12"/>
        <rFont val="Arial"/>
        <family val="2"/>
      </rPr>
      <t xml:space="preserve"> percentage including the rate-peg.</t>
    </r>
  </si>
  <si>
    <t>The sub-total (G21) is then adjusted by any remaining catch-up or excess amounts</t>
  </si>
  <si>
    <t>The permissible income is then compared to the Notional General Income Yield</t>
  </si>
  <si>
    <t xml:space="preserve">transferred from schedule 2 to schedule 3 (I34) to give the Net Result Catch-up </t>
  </si>
  <si>
    <t>or Excess for the year (I36).</t>
  </si>
  <si>
    <t>The Net Result may then be adjusted to account for valuation objections</t>
  </si>
  <si>
    <t>and/or unused catch-up amounts:</t>
  </si>
  <si>
    <t>If Council has claimed valuation objection adjustments on</t>
  </si>
  <si>
    <t>schedule 4 the total amount is shown in I53 and added to the</t>
  </si>
  <si>
    <t>result for the year.</t>
  </si>
  <si>
    <r>
      <t>Any unused catch-up is deducted from the result.</t>
    </r>
    <r>
      <rPr>
        <i/>
        <sz val="12"/>
        <rFont val="Arial"/>
        <family val="2"/>
      </rPr>
      <t xml:space="preserve"> (</t>
    </r>
    <r>
      <rPr>
        <i/>
        <sz val="12"/>
        <color rgb="FFFF0000"/>
        <rFont val="Arial"/>
        <family val="2"/>
      </rPr>
      <t>A catch-up</t>
    </r>
  </si>
  <si>
    <r>
      <rPr>
        <i/>
        <sz val="12"/>
        <color rgb="FFFF0000"/>
        <rFont val="Arial"/>
        <family val="2"/>
      </rPr>
      <t>is to be used within ten years or it will be forfeited.</t>
    </r>
    <r>
      <rPr>
        <i/>
        <sz val="12"/>
        <rFont val="Arial"/>
        <family val="2"/>
      </rPr>
      <t xml:space="preserve"> </t>
    </r>
    <r>
      <rPr>
        <sz val="12"/>
        <rFont val="Arial"/>
        <family val="2"/>
      </rPr>
      <t>This</t>
    </r>
  </si>
  <si>
    <t>calculation is carried out in Workpaper 2).</t>
  </si>
  <si>
    <t>Where the Net Result has been adjusted to account for valuation objections, the</t>
  </si>
  <si>
    <t>adjustment must be reversed (D64) to reflect the true amount available for the</t>
  </si>
  <si>
    <t>following year (D66).</t>
  </si>
  <si>
    <t>(This reversal adjustment is necessary to ensure that council's</t>
  </si>
  <si>
    <t>Notional General Income is not over stated. By including the</t>
  </si>
  <si>
    <t>adjustment for valuation objections earlier, council's Permissible</t>
  </si>
  <si>
    <t>Income was effectively increased).</t>
  </si>
  <si>
    <t>Schedule 4</t>
  </si>
  <si>
    <t>INCOME LOST IN PREVIOUS YEARS DUE TO REDUCTIONS IN VALUATION</t>
  </si>
  <si>
    <r>
      <t>(Section 511A</t>
    </r>
    <r>
      <rPr>
        <i/>
        <sz val="12"/>
        <rFont val="Arial"/>
        <family val="2"/>
      </rPr>
      <t xml:space="preserve"> Local Government  Act 1993</t>
    </r>
    <r>
      <rPr>
        <sz val="12"/>
        <rFont val="Arial"/>
        <family val="2"/>
      </rPr>
      <t>)</t>
    </r>
  </si>
  <si>
    <r>
      <t>IMPORTANT</t>
    </r>
    <r>
      <rPr>
        <sz val="12"/>
        <color indexed="10"/>
        <rFont val="Arial"/>
        <family val="2"/>
      </rPr>
      <t>:</t>
    </r>
    <r>
      <rPr>
        <sz val="12"/>
        <color indexed="39"/>
        <rFont val="Arial"/>
        <family val="2"/>
      </rPr>
      <t xml:space="preserve"> Any lost valuation income identified in this schedule </t>
    </r>
    <r>
      <rPr>
        <b/>
        <sz val="14"/>
        <color indexed="10"/>
        <rFont val="Arial"/>
        <family val="2"/>
      </rPr>
      <t>MUST</t>
    </r>
    <r>
      <rPr>
        <sz val="12"/>
        <color indexed="39"/>
        <rFont val="Arial"/>
        <family val="2"/>
      </rPr>
      <t xml:space="preserve"> be utilised in the current year as</t>
    </r>
  </si>
  <si>
    <t>Assessment Number</t>
  </si>
  <si>
    <t xml:space="preserve">Original Valuation </t>
  </si>
  <si>
    <t xml:space="preserve">New Valuation </t>
  </si>
  <si>
    <t>Applicable
Year ##</t>
  </si>
  <si>
    <t xml:space="preserve"> Ad Valorem  applicable year</t>
  </si>
  <si>
    <t xml:space="preserve"> Base Amount app. year</t>
  </si>
  <si>
    <t xml:space="preserve">Minimum applicable year </t>
  </si>
  <si>
    <t>Income from original valuation</t>
  </si>
  <si>
    <t>Income from amended valuation</t>
  </si>
  <si>
    <t>Income Lost</t>
  </si>
  <si>
    <t xml:space="preserve"> eg.    Abc</t>
  </si>
  <si>
    <t>99/00</t>
  </si>
  <si>
    <t>00/01</t>
  </si>
  <si>
    <t xml:space="preserve"> eg.    Xyz</t>
  </si>
  <si>
    <t>Totals:</t>
  </si>
  <si>
    <r>
      <t xml:space="preserve">Total Income Lost  </t>
    </r>
    <r>
      <rPr>
        <sz val="8"/>
        <rFont val="Arial"/>
        <family val="2"/>
      </rPr>
      <t>(transfer to Schedule (3) )</t>
    </r>
  </si>
  <si>
    <t xml:space="preserve">Section 511A  allows a council to recover actual income lost in a reduction in valuation for a previous year. </t>
  </si>
  <si>
    <t>## relates to the year in which rates were levied on the original valuation.</t>
  </si>
  <si>
    <t>Schedule 4 - Notes</t>
  </si>
  <si>
    <t>INCOME LOST DUE TO REDUCTIONS IN VALUATION</t>
  </si>
  <si>
    <t xml:space="preserve">This schedule calculates the amount of income lost as a result of changes in </t>
  </si>
  <si>
    <t>valuation, and provides a method to recover that lost income.</t>
  </si>
  <si>
    <t>Enter the details of each individual assessment, subject to a change in valuation,</t>
  </si>
  <si>
    <t>on a separate line.</t>
  </si>
  <si>
    <t>Particular attention should be paid to ensure that the relevant ad valorem, base</t>
  </si>
  <si>
    <t>and/or minimum amounts are used. (i.e. the rating structure that applied to the year</t>
  </si>
  <si>
    <t>in which the income loss occurred - note, there is no limit on the year in which the</t>
  </si>
  <si>
    <t>change occurred).</t>
  </si>
  <si>
    <t>The total amount of the lost income is transferred to schedule 3 where it will reduce</t>
  </si>
  <si>
    <t>any excess result for the current year.</t>
  </si>
  <si>
    <t>Reductions in Valuation</t>
  </si>
  <si>
    <t>Summary</t>
  </si>
  <si>
    <t>In the event of a change in valuation, reducing a property's land value, council must</t>
  </si>
  <si>
    <t>amend the rates levied in that year, resulting in a loss of income for that year. However, the Act</t>
  </si>
  <si>
    <t>allows a council to recover that lost income in a subsequent year.</t>
  </si>
  <si>
    <t>Note:</t>
  </si>
  <si>
    <t xml:space="preserve">Council can recover that lost income in any subsequent year. It does not </t>
  </si>
  <si>
    <t>have to be claimed in the next year.</t>
  </si>
  <si>
    <t>In order to successfully recover any lost income a council must exceed its</t>
  </si>
  <si>
    <t xml:space="preserve">Permissible Income by the amount of the lost income. This will produce an </t>
  </si>
  <si>
    <t>excess result for the year that is offset by the amount of lost income.</t>
  </si>
  <si>
    <t xml:space="preserve">Having exceeded its permissible income, and therefore recovered the lost </t>
  </si>
  <si>
    <t>income,Council will be required to reduce the following year's permissible</t>
  </si>
  <si>
    <t xml:space="preserve">income by the excess amount. This ensures that Council's Notional General </t>
  </si>
  <si>
    <t>Income is maintained at its correct level.</t>
  </si>
  <si>
    <t>The Detail</t>
  </si>
  <si>
    <r>
      <t xml:space="preserve">Section 511A of the </t>
    </r>
    <r>
      <rPr>
        <i/>
        <sz val="12"/>
        <rFont val="Arial"/>
        <family val="2"/>
      </rPr>
      <t>Local Government Act 1993</t>
    </r>
    <r>
      <rPr>
        <sz val="12"/>
        <rFont val="Arial"/>
        <family val="2"/>
      </rPr>
      <t xml:space="preserve"> allows a Council to recover income that is lost </t>
    </r>
  </si>
  <si>
    <t>due to changes in valuation in any previous years.  Section 511A (2) provides for the lost income</t>
  </si>
  <si>
    <t>being recovered for a year (once only) as permissible general income.</t>
  </si>
  <si>
    <t>It should be noted that amounts can be recovered for more than one year (commencing on or</t>
  </si>
  <si>
    <t>after 01/07/1996) if the Valuer General determines that the amended value should go back to</t>
  </si>
  <si>
    <t>previous years.  Should this occur, the relevant ad valorem for those years should be shown in</t>
  </si>
  <si>
    <t>Schedule 4.</t>
  </si>
  <si>
    <t>While income can be recovered by increasing permissible income in the same year as</t>
  </si>
  <si>
    <t>included in Schedule 4, a Council’s level of Notional General Income will NOT be affected as</t>
  </si>
  <si>
    <t>the amount will be deducted from permissible income in the following year. For example, a</t>
  </si>
  <si>
    <t>Council with valuation objection income worth $25,000 in Schedule 4 of the 2007/08 Rating</t>
  </si>
  <si>
    <t>Return will have its permissible income increased by $25,000 for 2007/08.</t>
  </si>
  <si>
    <t>Therefore, any valuation objection income shown in Schedule 4 must be used in the same</t>
  </si>
  <si>
    <t>year.  If unable to use it a council can exclude it from the current year and include it in next</t>
  </si>
  <si>
    <t>year’s return, where again it must be used in that year. NO EXCEPTION to this rule will be</t>
  </si>
  <si>
    <t>granted.</t>
  </si>
  <si>
    <t>Schedule 4A</t>
  </si>
  <si>
    <r>
      <t>(Section 555(1)(b1)</t>
    </r>
    <r>
      <rPr>
        <b/>
        <i/>
        <sz val="10"/>
        <rFont val="Arial"/>
        <family val="2"/>
      </rPr>
      <t xml:space="preserve"> Local Government Act 1993</t>
    </r>
    <r>
      <rPr>
        <b/>
        <sz val="10"/>
        <rFont val="Arial"/>
        <family val="2"/>
      </rPr>
      <t>)</t>
    </r>
  </si>
  <si>
    <t xml:space="preserve">(INCLUDE CONSERVATION AGREEMENTS CONTAINING BASE OR MINIMUM AMOUNTS ONLY) </t>
  </si>
  <si>
    <t># Note: Ad valorem component of assessment is not included in this schedule as that portion will be correct in Schedule 2 based upon the rateable portion.</t>
  </si>
  <si>
    <t>Assessment
Number</t>
  </si>
  <si>
    <t xml:space="preserve"> Valuation </t>
  </si>
  <si>
    <r>
      <t xml:space="preserve">% </t>
    </r>
    <r>
      <rPr>
        <b/>
        <sz val="10"/>
        <rFont val="Arial"/>
        <family val="2"/>
      </rPr>
      <t>NOT</t>
    </r>
    <r>
      <rPr>
        <b/>
        <sz val="10"/>
        <rFont val="Arial"/>
        <family val="2"/>
      </rPr>
      <t xml:space="preserve"> subject to Conservation
agreement</t>
    </r>
  </si>
  <si>
    <t>Income from full base or minimum</t>
  </si>
  <si>
    <t>Rates Actually Levied</t>
  </si>
  <si>
    <t>Overstated Income</t>
  </si>
  <si>
    <r>
      <t xml:space="preserve">           Total Adjustment to Income </t>
    </r>
    <r>
      <rPr>
        <sz val="8"/>
        <rFont val="Arial"/>
        <family val="2"/>
      </rPr>
      <t xml:space="preserve">(transfer to Schedule (2)) </t>
    </r>
  </si>
  <si>
    <t>Schedule 4A - Notes</t>
  </si>
  <si>
    <t>ADJUSTMENT TO INCOME DUE TO CONSERVATION AGREEMENTS</t>
  </si>
  <si>
    <t>This schedule ensures that Council's Notional General Income Yield (Schedule 2) is</t>
  </si>
  <si>
    <t>not inflated by income that council is unable to collect.</t>
  </si>
  <si>
    <t>Completion of this schedule is only necessary when Council's rating</t>
  </si>
  <si>
    <r>
      <t xml:space="preserve">structure incorporates a </t>
    </r>
    <r>
      <rPr>
        <u/>
        <sz val="12"/>
        <rFont val="Arial"/>
        <family val="2"/>
      </rPr>
      <t>base</t>
    </r>
    <r>
      <rPr>
        <sz val="12"/>
        <rFont val="Arial"/>
        <family val="2"/>
      </rPr>
      <t xml:space="preserve"> or </t>
    </r>
    <r>
      <rPr>
        <u/>
        <sz val="12"/>
        <rFont val="Arial"/>
        <family val="2"/>
      </rPr>
      <t>minimum</t>
    </r>
    <r>
      <rPr>
        <sz val="12"/>
        <rFont val="Arial"/>
        <family val="2"/>
      </rPr>
      <t xml:space="preserve"> amount.</t>
    </r>
  </si>
  <si>
    <t>Assessments, subject to conservation agreements, should be entered individually,</t>
  </si>
  <si>
    <t>detailing the land value, the percentage of the property not subject to the</t>
  </si>
  <si>
    <t>conservation agreement and the base amount or minimum amount whichever is</t>
  </si>
  <si>
    <t>applicable.</t>
  </si>
  <si>
    <t>The schedule calculates the portion of the base or minimum amount that would</t>
  </si>
  <si>
    <t>have been levied and the amount by which council's revenue would have been</t>
  </si>
  <si>
    <t>overstated.</t>
  </si>
  <si>
    <t>The total of the overstated income is transferred to schedule 2 to adjust the Total</t>
  </si>
  <si>
    <t>Notional General Income Yield figure.</t>
  </si>
  <si>
    <t>Conservation Agreements</t>
  </si>
  <si>
    <r>
      <t xml:space="preserve">Section 555 (1)(b1) </t>
    </r>
    <r>
      <rPr>
        <i/>
        <sz val="12"/>
        <rFont val="Arial"/>
        <family val="2"/>
      </rPr>
      <t>Local Government Act 1993</t>
    </r>
    <r>
      <rPr>
        <sz val="12"/>
        <rFont val="Arial"/>
        <family val="2"/>
      </rPr>
      <t xml:space="preserve"> exempts from all rates land that is subject to a </t>
    </r>
  </si>
  <si>
    <r>
      <t xml:space="preserve">conservation agreement under the </t>
    </r>
    <r>
      <rPr>
        <i/>
        <sz val="12"/>
        <rFont val="Arial"/>
        <family val="2"/>
      </rPr>
      <t>National Parks and Wildlife Act 1974</t>
    </r>
    <r>
      <rPr>
        <sz val="12"/>
        <rFont val="Arial"/>
        <family val="2"/>
      </rPr>
      <t xml:space="preserve">.  Section 555 (3) </t>
    </r>
    <r>
      <rPr>
        <i/>
        <sz val="12"/>
        <rFont val="Arial"/>
        <family val="2"/>
      </rPr>
      <t xml:space="preserve">Local </t>
    </r>
  </si>
  <si>
    <t xml:space="preserve">Government Act 1993 provides for rates being made and levied proportionately on the part of </t>
  </si>
  <si>
    <t xml:space="preserve">the parcel not subject to the conservation agreement.  Councils are required to abide with these </t>
  </si>
  <si>
    <t>amendments, which were effective from 18 July 1997.</t>
  </si>
  <si>
    <r>
      <t xml:space="preserve">s555(3) of the </t>
    </r>
    <r>
      <rPr>
        <i/>
        <sz val="12"/>
        <rFont val="Arial"/>
        <family val="2"/>
      </rPr>
      <t xml:space="preserve">Local Government Act 1993 </t>
    </r>
    <r>
      <rPr>
        <sz val="12"/>
        <rFont val="Arial"/>
        <family val="2"/>
      </rPr>
      <t>has been amended to provide</t>
    </r>
  </si>
  <si>
    <t>for the continued proportional rating of land, subject to Conservation</t>
  </si>
  <si>
    <t>Agreements, following changes to the Valuation of Lands Act.</t>
  </si>
  <si>
    <t>The amendment applies to any rate levied on whole land parcels that</t>
  </si>
  <si>
    <r>
      <t xml:space="preserve">include a Conservation Agreement for any period on or after </t>
    </r>
    <r>
      <rPr>
        <b/>
        <sz val="12"/>
        <rFont val="Arial"/>
        <family val="2"/>
      </rPr>
      <t>1 July 2008</t>
    </r>
    <r>
      <rPr>
        <sz val="12"/>
        <rFont val="Arial"/>
        <family val="2"/>
      </rPr>
      <t>.</t>
    </r>
  </si>
  <si>
    <r>
      <t xml:space="preserve">Councils are required to calculate rates accordingly for the </t>
    </r>
    <r>
      <rPr>
        <b/>
        <sz val="12"/>
        <rFont val="Arial"/>
        <family val="2"/>
      </rPr>
      <t>2008/09</t>
    </r>
    <r>
      <rPr>
        <sz val="12"/>
        <rFont val="Arial"/>
        <family val="2"/>
      </rPr>
      <t xml:space="preserve"> year</t>
    </r>
  </si>
  <si>
    <t>onwards.</t>
  </si>
  <si>
    <t>Any conservation agreement assessments that are subject to a minimum or base amount are</t>
  </si>
  <si>
    <t>to be included in Schedule 4A to calculate any overstated income as a result of the full base or</t>
  </si>
  <si>
    <t>minimum amount being calculated.</t>
  </si>
  <si>
    <t xml:space="preserve">Workpaper 2 </t>
  </si>
  <si>
    <r>
      <t xml:space="preserve">  Sub-Total   </t>
    </r>
    <r>
      <rPr>
        <b/>
        <sz val="8"/>
        <rFont val="Arial"/>
        <family val="2"/>
      </rPr>
      <t>(Item (x) in Schedule 3 Cell G23)</t>
    </r>
  </si>
  <si>
    <t>(y)</t>
  </si>
  <si>
    <t>Transfer to Table A</t>
  </si>
  <si>
    <t xml:space="preserve">  TREATMENT OF CATCH-UPS/(EXCESS)</t>
  </si>
  <si>
    <t>WP2 determines any available catch-up or excess as belonging to a specific year.  This ensures catch-ups</t>
  </si>
  <si>
    <t xml:space="preserve">Where council has been granted a special variation for a particular year, the result for that year, </t>
  </si>
  <si>
    <t>(excess) or catch-up, should be carried forward in the following year. e.g. if council was granted a</t>
  </si>
  <si>
    <t xml:space="preserve">special variation for 2021-22, the 2021-22 result should be carried forward to 2022-23. </t>
  </si>
  <si>
    <t>An excess is a contravention of the Act and is therefore to be avoided.</t>
  </si>
  <si>
    <t>TABLE A  (SUMMARY CATCH-UP/EXCESS)</t>
  </si>
  <si>
    <t>(to the nearest $)</t>
  </si>
  <si>
    <t>Opening Balance</t>
  </si>
  <si>
    <t>Applied</t>
  </si>
  <si>
    <t>Changes in Valuation income - reduction</t>
  </si>
  <si>
    <t>Sub-Total</t>
  </si>
  <si>
    <r>
      <t xml:space="preserve">         </t>
    </r>
    <r>
      <rPr>
        <b/>
        <sz val="10"/>
        <rFont val="Arial"/>
        <family val="2"/>
      </rPr>
      <t>Sub-Total:</t>
    </r>
  </si>
  <si>
    <t>2021-22 Schedule 4 Reductions in val</t>
  </si>
  <si>
    <t xml:space="preserve">  </t>
  </si>
  <si>
    <t>Carry forward Total</t>
  </si>
  <si>
    <t>MAXIMUM GENERAL INCOME</t>
  </si>
  <si>
    <r>
      <t xml:space="preserve">Section 511, </t>
    </r>
    <r>
      <rPr>
        <b/>
        <i/>
        <sz val="12"/>
        <rFont val="Arial"/>
        <family val="2"/>
      </rPr>
      <t>Local Government Act 1993</t>
    </r>
  </si>
  <si>
    <t>$</t>
  </si>
  <si>
    <t>(Accumulated balance)</t>
  </si>
  <si>
    <t>2021-22</t>
  </si>
  <si>
    <t>(Result including reductions in valuation income in Sch 4)</t>
  </si>
  <si>
    <t>LESS:</t>
  </si>
  <si>
    <t>Reductions in Valuation claimed in the current year</t>
  </si>
  <si>
    <t>Schedule 5</t>
  </si>
  <si>
    <t>STATEMENT OF COMPLIANCE</t>
  </si>
  <si>
    <t>CONFIRMS THAT:</t>
  </si>
  <si>
    <t>valuation figures upon which the rates have been levied have been checked with the valuations shown in the Valuation List.</t>
  </si>
  <si>
    <t xml:space="preserve">2.
</t>
  </si>
  <si>
    <t>Valuations appearing under the rating categories in Schedules 1 and 2 showing the calculation of the notional revenue (notional rate income) and notional general income yield are correct and have been examined by me.</t>
  </si>
  <si>
    <t>Calculations are complete for:</t>
  </si>
  <si>
    <t>All schedules have been fully completed.</t>
  </si>
  <si>
    <t>6.  All schedules have been fully completed.</t>
  </si>
  <si>
    <t xml:space="preserve">The Workpapers are now available for audit. </t>
  </si>
  <si>
    <t>_____________________________</t>
  </si>
  <si>
    <t xml:space="preserve">         General Manager</t>
  </si>
  <si>
    <t>Responsible Accounting Officer</t>
  </si>
  <si>
    <t>Dated at _________________, this________________day of _________________, 20__.</t>
  </si>
  <si>
    <t>Schedule 6</t>
  </si>
  <si>
    <t xml:space="preserve">Guide for Auditors - Compliance Checklist: </t>
  </si>
  <si>
    <t>(For Councils and Auditors - not required to be submitted to OLG)</t>
  </si>
  <si>
    <t>Permissible Income Workpapers</t>
  </si>
  <si>
    <t>You will also need the previous 2 year's Schedule 3's and the previous year's Schedule 2.</t>
  </si>
  <si>
    <t>Workpapers:</t>
  </si>
  <si>
    <t>Check that the data in WK1, S1, S2, S3, S4, and "Calculations" spreadsheet have not been overridden, ie, all cells shaded in yellow are automatically populated with either Vlookup data or a formula.</t>
  </si>
  <si>
    <t>Compliant</t>
  </si>
  <si>
    <t>Non -compliant</t>
  </si>
  <si>
    <t>Not Applicable</t>
  </si>
  <si>
    <t xml:space="preserve">Workpaper 1: </t>
  </si>
  <si>
    <t>Check valuations used to levy prior year's rates (cell E14) equal the previous year's RR S2 (cell J11).</t>
  </si>
  <si>
    <t>If the new valuation is a decrease, check with council the reason for the decrease, as this is not very common and may be an error.</t>
  </si>
  <si>
    <t>Variations in the number of assessments between Schedule 1 and Schedule 2 may be the result of 
changes in rateability e.g. properties changing from non-rateable to rateable during the year and 
vice versa. The changes can be checked against the reconciliation of non-rateable valuations.</t>
  </si>
  <si>
    <t>Check the new land valuation from WP1 equals S1 (cell J11).</t>
  </si>
  <si>
    <t>Check the rates structure is identical to previous year's S2:</t>
  </si>
  <si>
    <t xml:space="preserve">	Base date_x000D_
</t>
  </si>
  <si>
    <t>•</t>
  </si>
  <si>
    <t>Base date</t>
  </si>
  <si>
    <t xml:space="preserve">Minimum amounts: </t>
  </si>
  <si>
    <t xml:space="preserve">Base amounts: </t>
  </si>
  <si>
    <t>Category/subcategory</t>
  </si>
  <si>
    <t>Check the number of assessments has not changed significantly. (eg On occasion councils have transferred assessments to the wrong category or a typo).</t>
  </si>
  <si>
    <t>Check there is no significant change in the number of assessments for each category (eg mistakenly swapped business assessments and farmland assessments). Some changes will occur, generally an increase. If there is a decrease, check with council that it is not an error.</t>
  </si>
  <si>
    <t>Agree the number of assessments to the Council's rating system.</t>
  </si>
  <si>
    <r>
      <t>Minimum amounts:</t>
    </r>
    <r>
      <rPr>
        <sz val="10"/>
        <rFont val="Arial"/>
        <family val="2"/>
      </rPr>
      <t xml:space="preserve"> Must not exceed the statutory limit unless Minister/IPART approval (</t>
    </r>
    <r>
      <rPr>
        <i/>
        <sz val="10"/>
        <rFont val="Arial"/>
        <family val="2"/>
      </rPr>
      <t xml:space="preserve">Local Government (General) Regulation 2005 </t>
    </r>
    <r>
      <rPr>
        <sz val="10"/>
        <rFont val="Arial"/>
        <family val="2"/>
      </rPr>
      <t>– Clause 126). (agree to special variation approval correspondence).</t>
    </r>
  </si>
  <si>
    <r>
      <rPr>
        <b/>
        <sz val="10"/>
        <rFont val="Arial"/>
        <family val="2"/>
      </rPr>
      <t>NB</t>
    </r>
    <r>
      <rPr>
        <sz val="10"/>
        <rFont val="Arial"/>
        <family val="2"/>
      </rPr>
      <t xml:space="preserve"> More than half the assessments are on minimum in a category or subcategory may be considered inequitable.</t>
    </r>
  </si>
  <si>
    <r>
      <t>Base amounts:</t>
    </r>
    <r>
      <rPr>
        <sz val="10"/>
        <rFont val="Arial"/>
        <family val="2"/>
      </rPr>
      <t xml:space="preserve"> (no more than 50% of revenue/category or subcategory)</t>
    </r>
  </si>
  <si>
    <r>
      <t xml:space="preserve">Category/subcategory: </t>
    </r>
    <r>
      <rPr>
        <sz val="10"/>
        <rFont val="Arial"/>
        <family val="2"/>
      </rPr>
      <t>(naming convention for each category/subcategory complies with legislation (</t>
    </r>
    <r>
      <rPr>
        <i/>
        <sz val="10"/>
        <rFont val="Arial"/>
        <family val="2"/>
      </rPr>
      <t>Local Government Act 1993</t>
    </r>
    <r>
      <rPr>
        <sz val="10"/>
        <rFont val="Arial"/>
        <family val="2"/>
      </rPr>
      <t>, Chapter 15 Part 3).</t>
    </r>
  </si>
  <si>
    <t>Check special rate minimums do not exceed $2 limit unless Minister/IPART approval (council should have a signed instrument)</t>
  </si>
  <si>
    <t>Agree Ad Valorem, Base Amounts and Minimums to the Council minute adopting the rates and charges for the upcoming year.</t>
  </si>
  <si>
    <t xml:space="preserve">Council/Auditor should check any income adjustments and adjustments for special variations against signed Instruments. </t>
  </si>
  <si>
    <t xml:space="preserve">All cells are automatically populated in S3. Although these cells are protected on occasion councils have managed to override these cells. </t>
  </si>
  <si>
    <r>
      <t xml:space="preserve">If Councils go into excess in the carry forward amount (an amount that exceeds the permissible income) OLG will automatically extract these amounts from councils'  Permissible Income for General Rates in the Financial Data Returns to administer Ministerial approval by order for publishing in the NSW Government Gazette in accordance with section 512 of the </t>
    </r>
    <r>
      <rPr>
        <b/>
        <i/>
        <sz val="10"/>
        <rFont val="Arial"/>
        <family val="2"/>
      </rPr>
      <t>Local Government Act 1993</t>
    </r>
    <r>
      <rPr>
        <b/>
        <sz val="10"/>
        <rFont val="Arial"/>
        <family val="2"/>
      </rPr>
      <t>.</t>
    </r>
  </si>
  <si>
    <t>Reductions in Valuation can be accumulated and claimed in any year - not just the year the change occurs.</t>
  </si>
  <si>
    <t>Reduction should automatically populate from S4 to S3 (cell I53).</t>
  </si>
  <si>
    <t>It is best practice for councils to only claim valuation changes to offset an excess. If valuation changes are claimed this way, the changes will be held off for the current year and taken off in the following year, remaining in the current year's permissible income.</t>
  </si>
  <si>
    <t>Best Practice</t>
  </si>
  <si>
    <t>Not best practice</t>
  </si>
  <si>
    <t>Conservation Agreements: are calculated in S4A and transferred to S2 (cell L142) where they are deducted from the notional yield (which is transferred to S3, cell I34). Where material, agree a sample of variations to applicable Conservation Agreements.</t>
  </si>
  <si>
    <t>Schedule 8</t>
  </si>
  <si>
    <t>The calculations for the previous year in column E must reconcile with Special Schedule Permissible Income for General Rates in the previous year's Workpapers and the calculations for the current year in column F must reconcile with Schedule 3 in the current Workpapers and that the data is accurately transferred into Special Schedule Permissible Income for General Rates in the Financial Statements.</t>
  </si>
  <si>
    <t>Department of Premier and Cabinet</t>
  </si>
  <si>
    <t>Division of Local Government</t>
  </si>
  <si>
    <t>Issues identified by the Division</t>
  </si>
  <si>
    <t>Base Amounts</t>
  </si>
  <si>
    <t>The following sub-categories incorporate base amounts that exceed the statutory</t>
  </si>
  <si>
    <t>maximum:</t>
  </si>
  <si>
    <t>The Residential Village - base amount = 79% of notional yield</t>
  </si>
  <si>
    <t>Section 500 of the Act provides that the amount specified as the base amount of a rate</t>
  </si>
  <si>
    <t>must not be such as to produce more than 50% of the total amount payable by the levying</t>
  </si>
  <si>
    <t>of that rate.</t>
  </si>
  <si>
    <t>It is recommended that Council review its rating structure to ensure that Council is satisfied</t>
  </si>
  <si>
    <t>it meets the requirements of the Act.</t>
  </si>
  <si>
    <t>Valuation Objections - Catch-up Result</t>
  </si>
  <si>
    <t>Council has claimed income lost due to valuation objections of $XX,XXX, while in a 'catch-up'</t>
  </si>
  <si>
    <t>position. This has not resulted in any financial benefit to Council and the option to recover</t>
  </si>
  <si>
    <t>this income in the future has been lost.</t>
  </si>
  <si>
    <t>Lost Income - Unused Catch-up</t>
  </si>
  <si>
    <t>Council has not rated to its maximum permissible income for the last three years. As a</t>
  </si>
  <si>
    <t>result $XX,XXX of unused catch-up has been lost. This will have an adverse affect on Council</t>
  </si>
  <si>
    <t>notional income in 2013/14.</t>
  </si>
  <si>
    <t>Sub-categorisation</t>
  </si>
  <si>
    <t>The following sub-categories do not appear to comply with the Act:</t>
  </si>
  <si>
    <t>Residential - Xxxxxx</t>
  </si>
  <si>
    <t>Business - Xxxxxx</t>
  </si>
  <si>
    <t>The Act stipulates that a sub-category may be determined:</t>
  </si>
  <si>
    <t>­</t>
  </si>
  <si>
    <t>for the category “farmland” - according to the intensity of land use, the irrigability</t>
  </si>
  <si>
    <t>of the land or economic factors affecting the land.</t>
  </si>
  <si>
    <t>for the category “residential” - according to whether the land is rural residential</t>
  </si>
  <si>
    <t>land or is within a centre of population.</t>
  </si>
  <si>
    <t>for the category of "mining" - according to the kind of mining involved.</t>
  </si>
  <si>
    <t>for the category “business” - according to a centre of activity.</t>
  </si>
  <si>
    <t>Rural Residential is a distinct sub-category defined in the Act as a</t>
  </si>
  <si>
    <t>single parcel of land, the site of a dwelling and not less than 2</t>
  </si>
  <si>
    <t>hectares or more than 40 hectares in area.</t>
  </si>
  <si>
    <t>Minimum Rates not approved</t>
  </si>
  <si>
    <t>The minimum amount of $XXX.XX applied to the following sub-categories exceeds the</t>
  </si>
  <si>
    <t>statutory maximum of $458.00. The Division has no record of the Ministerial approval to</t>
  </si>
  <si>
    <t>exceed this limit.</t>
  </si>
  <si>
    <t>Residential - Smithtown</t>
  </si>
  <si>
    <t>Business - Industrial</t>
  </si>
  <si>
    <t>To be valid, minimum amounts above the statutory limit MUST be approved by</t>
  </si>
  <si>
    <t>the Minister.</t>
  </si>
  <si>
    <t>Minimums</t>
  </si>
  <si>
    <t>6)</t>
  </si>
  <si>
    <t>Although Council's minimum rates are below the statutory maximum, the majority of</t>
  </si>
  <si>
    <t>ratepayers in the following sub-categories are on the minimum:</t>
  </si>
  <si>
    <t>The overriding characteristic of local government rating is that the assessments that are</t>
  </si>
  <si>
    <t>produced will be primarily and predominantly determined via the ad valorem method</t>
  </si>
  <si>
    <t>whereby the incidence of any rate burden is split differentially according to the value of</t>
  </si>
  <si>
    <t>rateable property.</t>
  </si>
  <si>
    <t>In Sutton v Blue Mountains CC (1977) 40 LGRA 51, it was held that rates levied by the</t>
  </si>
  <si>
    <t>council were invalid if, in most cases the minimum rate paid by a ratepayer was greater</t>
  </si>
  <si>
    <t>than that which would otherwise have been payable had the rate been calculated on an ad valorem basis.</t>
  </si>
  <si>
    <t>Any questions relating to this result should be directed to the Division of Local Government:</t>
  </si>
  <si>
    <t>Performance &amp; Compliance Team - 4428 4100</t>
  </si>
  <si>
    <t>Permissible Income Calculation</t>
  </si>
  <si>
    <t>$'000</t>
  </si>
  <si>
    <r>
      <t xml:space="preserve">Notional General Income Calculation </t>
    </r>
    <r>
      <rPr>
        <vertAlign val="superscript"/>
        <sz val="12"/>
        <rFont val="Arial"/>
        <family val="2"/>
      </rPr>
      <t>(1)</t>
    </r>
  </si>
  <si>
    <t>Last Year Notional General Income Yield</t>
  </si>
  <si>
    <r>
      <t xml:space="preserve">Plus or minus Adjustments </t>
    </r>
    <r>
      <rPr>
        <vertAlign val="superscript"/>
        <sz val="12"/>
        <rFont val="Arial"/>
        <family val="2"/>
      </rPr>
      <t>(2)</t>
    </r>
  </si>
  <si>
    <t>Notional General Income</t>
  </si>
  <si>
    <r>
      <t xml:space="preserve">Special variation percentage </t>
    </r>
    <r>
      <rPr>
        <vertAlign val="superscript"/>
        <sz val="10"/>
        <rFont val="Arial"/>
        <family val="2"/>
      </rPr>
      <t>(3)</t>
    </r>
  </si>
  <si>
    <t xml:space="preserve">Rate peg percentage    </t>
  </si>
  <si>
    <t>Crown land adjustment incl. rate peg percentage</t>
  </si>
  <si>
    <t>Less expiring special variation amount</t>
  </si>
  <si>
    <t>Plus special variation amount</t>
  </si>
  <si>
    <t xml:space="preserve">Plus rate peg amount </t>
  </si>
  <si>
    <t>Plus crown land adjustment and rate peg amount</t>
  </si>
  <si>
    <t>Sub-total</t>
  </si>
  <si>
    <t>Plus or minus last year's Carry Forward Total</t>
  </si>
  <si>
    <t>Less Valuation changes claimed in the previous year</t>
  </si>
  <si>
    <t>Total Permissible income</t>
  </si>
  <si>
    <t>Less Notional General Income Yield</t>
  </si>
  <si>
    <t>Catch-up or (excess) result</t>
  </si>
  <si>
    <r>
      <t xml:space="preserve">Plus Income lost due to reduction in valuation claimed </t>
    </r>
    <r>
      <rPr>
        <vertAlign val="superscript"/>
        <sz val="12"/>
        <rFont val="Arial"/>
        <family val="2"/>
      </rPr>
      <t>(4)</t>
    </r>
  </si>
  <si>
    <r>
      <t xml:space="preserve">Carry forward to next year </t>
    </r>
    <r>
      <rPr>
        <vertAlign val="superscript"/>
        <sz val="12"/>
        <rFont val="Arial"/>
        <family val="2"/>
      </rPr>
      <t>(6)</t>
    </r>
  </si>
  <si>
    <t>Notes</t>
  </si>
  <si>
    <t>(1)</t>
  </si>
  <si>
    <t>The Notional General Income will not reconcile with rate income in the financial statements in the corresponding year. The statements are reported on an accrual accounting basis which include amounts that relate to prior years' rates income.</t>
  </si>
  <si>
    <t>(2)</t>
  </si>
  <si>
    <r>
      <t xml:space="preserve">Adjustments account for changes in the number of assessments and any increase or decrease in land value occurring during the year. The adjustments are called in the </t>
    </r>
    <r>
      <rPr>
        <i/>
        <sz val="12"/>
        <rFont val="Arial"/>
        <family val="2"/>
      </rPr>
      <t xml:space="preserve">Valuation of Land Act 1916 </t>
    </r>
    <r>
      <rPr>
        <sz val="12"/>
        <rFont val="Arial"/>
        <family val="2"/>
      </rPr>
      <t xml:space="preserve">"supplementary valuations" as defined in the </t>
    </r>
    <r>
      <rPr>
        <i/>
        <sz val="12"/>
        <rFont val="Arial"/>
        <family val="2"/>
      </rPr>
      <t>Valuation of Land Act 1916.</t>
    </r>
  </si>
  <si>
    <t>(3)</t>
  </si>
  <si>
    <t>The Special Variation Percentage is inclusive of the Rate Peg percentage and where applicable crown land adjustment.</t>
  </si>
  <si>
    <t>(4)</t>
  </si>
  <si>
    <t>Reductions in Valuation are unexpected changes in land values issued by the Valuer-General.  Councils can claim the value of the income lost due to the changes in any single year.</t>
  </si>
  <si>
    <t>(5)</t>
  </si>
  <si>
    <t>(6)</t>
  </si>
  <si>
    <r>
      <t xml:space="preserve">Carry forward amounts (Cell F43) which are in excess (an amount that exceeds the permissible income) require Ministerial approval by order published in the NSW Government Gazette in accordance with section 512 of the </t>
    </r>
    <r>
      <rPr>
        <i/>
        <sz val="12"/>
        <rFont val="Arial"/>
        <family val="2"/>
      </rPr>
      <t>Local Government Act 1993</t>
    </r>
    <r>
      <rPr>
        <sz val="12"/>
        <rFont val="Arial"/>
        <family val="2"/>
      </rPr>
      <t xml:space="preserve">.  The OLG will extract these amounts from councils' Special Schedule Permissible Income for General Rates in the Financial Data Return (FDR) to administer this process. </t>
    </r>
    <r>
      <rPr>
        <b/>
        <sz val="12"/>
        <rFont val="Arial"/>
        <family val="2"/>
      </rPr>
      <t>Please check data is transferred accurately to the Financial Statements and the FDR.</t>
    </r>
  </si>
  <si>
    <t>2021-22 catch-up/(excess)</t>
  </si>
  <si>
    <t>Carry forward catch-up / excess into 2022-23</t>
  </si>
  <si>
    <t>2022-23 catch-up/(excess) RESULT</t>
  </si>
  <si>
    <t>2022-23 Carry             Fwd Balance</t>
  </si>
  <si>
    <t xml:space="preserve">2022-23 PERMISSIBLE INCOME </t>
  </si>
  <si>
    <t>Valuations used for 2021-22</t>
  </si>
  <si>
    <t>New SVs AND continuing s508A in 2021-22</t>
  </si>
  <si>
    <t>Expiring SV in 2022-23</t>
  </si>
  <si>
    <t>Newly Rateable Crown Land Income Adjustment in 2022-23</t>
  </si>
  <si>
    <t>Valuations used S2 for 2022-23 cell J11</t>
  </si>
  <si>
    <t>New SV AND continuing s508A in 2022-23</t>
  </si>
  <si>
    <t>CALCULATION OF TOTAL LAND VALUATIONS ON HAND AT 30/06/2022</t>
  </si>
  <si>
    <t>Valuations Used To Levy 2021-22 Rates</t>
  </si>
  <si>
    <t xml:space="preserve">1 July 2021 and used for the making and levying of 2021-22 rates. </t>
  </si>
  <si>
    <t>(must equal total in Schedule 2 of 2021-22 Workpapers)</t>
  </si>
  <si>
    <t>levy 2021-22 rates (section 509(2)(b) of the Local Government Act 1993) Note: Must only include supplementary valuations as defined in the Valuation</t>
  </si>
  <si>
    <t>2021-22 under section 513(1)(b) of the Local Government Act 1993.</t>
  </si>
  <si>
    <t>2021-22. (ie. Estimates for supplementary valuations yet to be</t>
  </si>
  <si>
    <t>Total of Rateable Land Valuations used to calculate 2021-22</t>
  </si>
  <si>
    <t>Rates levied in 2021-22 and 2022-23</t>
  </si>
  <si>
    <t>This workpaper amends the total rateable land value, used to calculate the 2021-22</t>
  </si>
  <si>
    <t>decrease in land value that occurred during 2021-22. This is the figure used to</t>
  </si>
  <si>
    <t>calculate Notional General Income for 2021-22.</t>
  </si>
  <si>
    <t xml:space="preserve">2021-22 Workpapers.  (This figure will be automatically inserted after councils </t>
  </si>
  <si>
    <t>2021-22 year (E21). Only include values for rateable land with the same base date</t>
  </si>
  <si>
    <t>as that used to levy the 2021-22 rates. (Refer to the notes below for information</t>
  </si>
  <si>
    <t>for the 2021-22 year.</t>
  </si>
  <si>
    <t>which is used to calculate the 2021-22 Notional General Income.</t>
  </si>
  <si>
    <t>to be included in the “Total of Rateable Land Valuations used to calculate 2021-22</t>
  </si>
  <si>
    <t>Land Value as at 30/06/22</t>
  </si>
  <si>
    <t>2021-22 Notional Revenue</t>
  </si>
  <si>
    <t>CALCULATION OF 2021-22 NOTIONAL GENERAL INCOME   - Ordinary Rates</t>
  </si>
  <si>
    <t>(Do not include parcels that are rateable in 2022-23 but were non-rateable in 2021-22; include in Schedule 2 only).</t>
  </si>
  <si>
    <t>(Include parcels that were rateable in 2021-22 but are non-rateable in 2022-23; exclude from Schedule 2).</t>
  </si>
  <si>
    <t>2021-22 Notional Income</t>
  </si>
  <si>
    <t>CALCULATION OF 2021-22 NOTIONAL GENERAL INCOME   - SPECIAL RATES</t>
  </si>
  <si>
    <t>CALCULATION OF 2021-22 NOTIONAL GENERAL INCOME   - ANNUAL CHARGES</t>
  </si>
  <si>
    <t>Total 2021-22 Notional General Income:</t>
  </si>
  <si>
    <t>CALCULATION OF NOTIONAL GENERAL INCOME FOR 2021-22</t>
  </si>
  <si>
    <t>This schedule calculates the Notional General Income for 2021-22. It applies the</t>
  </si>
  <si>
    <t>rating structure used in 2021-22 to land values adjusted by supplementary</t>
  </si>
  <si>
    <t>valuations received during 2021-22.</t>
  </si>
  <si>
    <t>You must enter the same rating structure used to levy rates in 2021-22.</t>
  </si>
  <si>
    <t>Land Value as at 01/07/22</t>
  </si>
  <si>
    <t xml:space="preserve">Note: All valuations in this part must be ones in Council's Valuation List on 1 July 2022 including those where section 513 estimates were used in WP1 </t>
  </si>
  <si>
    <t>2022-23 Notional Income Yield</t>
  </si>
  <si>
    <t>CALCULATION OF 2022-23 NOTIONAL GENERAL INCOME YIELD - Ordinary Rates</t>
  </si>
  <si>
    <t>This schedule should reflect the actual values used for levying rates in 2022-23.
 NOTIONAL INCOME YIELD SHOULD BE SHOWN BEFORE ANY ADJUSTMENT IS MADE FOR UNCOLLECTED INCOME.</t>
  </si>
  <si>
    <t>CALCULATION OF 2022-23 NOTIONAL GENERAL INCOME YIELD - Special Rates</t>
  </si>
  <si>
    <t>2022-23 Special Rates</t>
  </si>
  <si>
    <t>CALCULATION OF 2022-23 NOTIONAL GENERAL INCOME YIELD - Annual Charges</t>
  </si>
  <si>
    <t>2022-23 Annual Charges identified in Section 505(a) as being included in General Income
 e.g. drainage</t>
  </si>
  <si>
    <t xml:space="preserve">       Total 2022-23 Notional General Income Yield:</t>
  </si>
  <si>
    <t>CALCULATION OF NOTIONAL GENERAL INCOME YIELD FOR 2022-23</t>
  </si>
  <si>
    <t>This schedule calculates the Notional General Income Yield for 2022-23. It applies</t>
  </si>
  <si>
    <t>in 2022-23. Include all ordinary rates, special rates and annual charges levied</t>
  </si>
  <si>
    <t xml:space="preserve">the rating structure used in 2021-22, (unless Council has undergone a review of the </t>
  </si>
  <si>
    <t>received during 2021-22.</t>
  </si>
  <si>
    <t>Carry forward Total for 2023-24  (same as WP2 Table A item)</t>
  </si>
  <si>
    <t xml:space="preserve">   to be deducted from 2023-24 permissible general income (s511A) *</t>
  </si>
  <si>
    <t xml:space="preserve">   TOTAL AVAILABLE FOR 2023-24</t>
  </si>
  <si>
    <t>TOTAL PERMISSIBLE GENERAL INCOME FOR 2022-23</t>
  </si>
  <si>
    <t xml:space="preserve">2022-23 Special Variation % (includes </t>
  </si>
  <si>
    <t>2022-23 Income Adjustment (includes</t>
  </si>
  <si>
    <t>Total Permissible General Income for 2022-23</t>
  </si>
  <si>
    <t>2022-23 Notional General Income Yield   (from Schedule 2)</t>
  </si>
  <si>
    <t xml:space="preserve">2021-22 Notional General Income </t>
  </si>
  <si>
    <t>2021-22 (Result)</t>
  </si>
  <si>
    <t xml:space="preserve">                                      it WILL be deducted from next years (2023-24) permissible general income (see Schedule 3 cell I53).</t>
  </si>
  <si>
    <t>ADJUSTMENT TO INCOME IN 2022-23 DUE TO CONSERVATION AGREEMENTS</t>
  </si>
  <si>
    <t>2022-23 Base Amount $
(If Applicable)</t>
  </si>
  <si>
    <t>2022-23 Minimum $
(If Applicable)</t>
  </si>
  <si>
    <t>NOTES FOR CALCULATION OF CATCH-UP/EXCESS FOR 2022-23</t>
  </si>
  <si>
    <t xml:space="preserve">  Catch-up / Excess from 2021-22</t>
  </si>
  <si>
    <t>Total Available for 2023-24</t>
  </si>
  <si>
    <t>Catch-up / (Excess) result for 2022-23</t>
  </si>
  <si>
    <t>The result for 2022-23 and the carry forward entitlement for 2023-24 as follows:</t>
  </si>
  <si>
    <t>2022-23</t>
  </si>
  <si>
    <t>The 2021-22 supplementary valuations (net) of rateable land shown in Workpaper 1 has been calculated after adding values from the Valuer General's supplementary list and deducting any values from the preceding year for the those parcels.  Only valuations as defined in the Valuation of Land Act 1916 have been taken into account.</t>
  </si>
  <si>
    <t>For the year ended 30 June 2023</t>
  </si>
  <si>
    <t xml:space="preserve">2022-23 Calculation </t>
  </si>
  <si>
    <t>*2021-22 Calculation</t>
  </si>
  <si>
    <t>A + B - C</t>
  </si>
  <si>
    <t>(L132). (The non-advalorem portion is automatically transferred from schedule 4A).</t>
  </si>
  <si>
    <t xml:space="preserve">  Less  2022-23 Notional General Income Yield   (from Schedule 2 Cell L135)</t>
  </si>
  <si>
    <t>If Councils don’t recover catch up results within 10 years by going into excess, councils will lose that revenue permanently from the rate base (and subsequently all future cumulative increases for that lost revenue). Councils can avoid losing income in this manner by going into excess.</t>
  </si>
  <si>
    <t xml:space="preserve">-   Schedules 1, 2, 3, 4, 4A and Draft Permissible Income
-   Work Paper 1
</t>
  </si>
  <si>
    <r>
      <t xml:space="preserve">In accordance with the </t>
    </r>
    <r>
      <rPr>
        <i/>
        <sz val="10"/>
        <rFont val="Arial"/>
        <family val="2"/>
      </rPr>
      <t>Local Government Act 1993</t>
    </r>
    <r>
      <rPr>
        <sz val="10"/>
        <rFont val="Arial"/>
        <family val="2"/>
      </rPr>
      <t xml:space="preserve">, entries for the year ended 30 June 2022 have been duly completed and the rates levied in 2022-23 have been brought to account and that the </t>
    </r>
  </si>
  <si>
    <r>
      <t>*</t>
    </r>
    <r>
      <rPr>
        <b/>
        <i/>
        <u/>
        <sz val="10.5"/>
        <color theme="0"/>
        <rFont val="Arial"/>
        <family val="2"/>
      </rPr>
      <t xml:space="preserve"> IMPORTANT NOTE</t>
    </r>
    <r>
      <rPr>
        <b/>
        <i/>
        <sz val="10.5"/>
        <color theme="0"/>
        <rFont val="Arial"/>
        <family val="2"/>
      </rPr>
      <t xml:space="preserve">:  DATA FOR COLUMN E CELLS E14 TO E43 CAN BE COPIED OR MANUALLY ENTERED FROM THE PREVIOUS YEAR'S WORKPAPERS PERMISSIBLE INCOME CALCULATION COLUMN F CELLS F14 TO F43. THE AMOUNT MUST BE ENTERED INTO EACH CELL </t>
    </r>
    <r>
      <rPr>
        <b/>
        <i/>
        <u/>
        <sz val="10.5"/>
        <color theme="0"/>
        <rFont val="Arial"/>
        <family val="2"/>
      </rPr>
      <t>ROUNDED TO THE WHOLE $</t>
    </r>
    <r>
      <rPr>
        <b/>
        <i/>
        <sz val="10.5"/>
        <color theme="0"/>
        <rFont val="Arial"/>
        <family val="2"/>
      </rPr>
      <t>, THEN THE CELL WILL AUTOMATICALLY FORMAT TO THE NEAREST THOUSAND ($'000)</t>
    </r>
  </si>
  <si>
    <t>Note: Total  assessments should approximate (but generally NOT equal) the number of assessments at Schedule 2. Any significant difference should be explained. All valuations included here must be included in Council's Valuation list on 30 June 2022 or have been provided by the Valuer General's estimates in Workpaper 1.</t>
  </si>
  <si>
    <t xml:space="preserve">represented by the apportionment factor for the parcel determined under section 14X of the </t>
  </si>
  <si>
    <t>Total Permissible General Income for the year (I32).</t>
  </si>
  <si>
    <t xml:space="preserve">and any valuation objections claimed in the previous year, resulting in the council's </t>
  </si>
  <si>
    <t xml:space="preserve">are used in accordance with the Act. </t>
  </si>
  <si>
    <t>Please enter value of unused catch-up from previous years</t>
  </si>
  <si>
    <t>11.</t>
  </si>
  <si>
    <r>
      <rPr>
        <b/>
        <u/>
        <sz val="12"/>
        <rFont val="Arial"/>
        <family val="2"/>
      </rPr>
      <t>FIRST</t>
    </r>
    <r>
      <rPr>
        <b/>
        <sz val="12"/>
        <rFont val="Arial"/>
        <family val="2"/>
      </rPr>
      <t xml:space="preserve"> Council needs to complete the Calculation spreadsheet </t>
    </r>
  </si>
  <si>
    <t>The workpapers have been provided as a tool to assist councils with the Permissible Income calculation for the Financial Statements and completion of these workpapers is completely optional. Councils may choose their own tools for calculations and demonstration of accuracy to the satisfaction of their auditors.</t>
  </si>
  <si>
    <t xml:space="preserve">Statement of Compliance can be forwarded to Council's </t>
  </si>
  <si>
    <t>Accumulated balance (from Calculation C6)</t>
  </si>
  <si>
    <t xml:space="preserve">Unused catch-up amounts will be deducted if they are not caught up within 10 years. Usually councils will have a nominal carry forward figure. These amounts can be adjusted for in setting the rates in a future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</si>
</sst>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quot;$&quot;#,##0"/>
    <numFmt numFmtId="6" formatCode="&quot;$&quot;#,##0;[Red]\-&quot;$&quot;#,##0"/>
    <numFmt numFmtId="164" formatCode="_(* #,##0_);_(* \(#,##0\);_(* &quot;-&quot;_);_(@_)"/>
    <numFmt numFmtId="165" formatCode="_(&quot;$&quot;* #,##0.00_);_(&quot;$&quot;* \(#,##0.00\);_(&quot;$&quot;* &quot;-&quot;??_);_(@_)"/>
    <numFmt numFmtId="166" formatCode="_(* #,##0.00_);_(* \(#,##0.00\);_(* &quot;-&quot;??_);_(@_)"/>
    <numFmt numFmtId="167" formatCode="_(* #,##0_);_(* \(#,##0\);_(* &quot;-&quot;??_);_(@_)"/>
    <numFmt numFmtId="168" formatCode="_(* #,##0_);_(* \(#,##0\);_(* &quot;&quot;??_);_(@_)"/>
    <numFmt numFmtId="169" formatCode="0.0"/>
    <numFmt numFmtId="170" formatCode="#,##0_ ;[Red]\-#,##0\ "/>
    <numFmt numFmtId="171" formatCode="0.000"/>
    <numFmt numFmtId="172" formatCode="_-* #,##0_-;\-* #,##0_-;_-* &quot;-&quot;??_-;_-@_-"/>
    <numFmt numFmtId="173" formatCode="_(* #,##0.00_);_(* \(#,##0.00\);_(* &quot;-&quot;_);_(@_)"/>
    <numFmt numFmtId="174" formatCode="#,##0,"/>
  </numFmts>
  <fonts count="11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4"/>
      <name val="Arial"/>
      <family val="2"/>
    </font>
    <font>
      <b/>
      <u/>
      <sz val="10"/>
      <name val="Arial"/>
      <family val="2"/>
    </font>
    <font>
      <sz val="8"/>
      <name val="Arial"/>
      <family val="2"/>
    </font>
    <font>
      <sz val="10"/>
      <name val="Arial"/>
      <family val="2"/>
    </font>
    <font>
      <b/>
      <sz val="10"/>
      <name val="Arial"/>
      <family val="2"/>
    </font>
    <font>
      <b/>
      <u/>
      <sz val="12"/>
      <name val="Arial"/>
      <family val="2"/>
    </font>
    <font>
      <b/>
      <sz val="8"/>
      <name val="Arial"/>
      <family val="2"/>
    </font>
    <font>
      <sz val="12"/>
      <name val="Arial"/>
      <family val="2"/>
    </font>
    <font>
      <sz val="9"/>
      <name val="Arial"/>
      <family val="2"/>
    </font>
    <font>
      <b/>
      <sz val="9"/>
      <name val="Arial"/>
      <family val="2"/>
    </font>
    <font>
      <b/>
      <sz val="12"/>
      <name val="Arial"/>
      <family val="2"/>
    </font>
    <font>
      <b/>
      <sz val="24"/>
      <name val="Arial"/>
      <family val="2"/>
    </font>
    <font>
      <b/>
      <sz val="12"/>
      <color indexed="12"/>
      <name val="Arial"/>
      <family val="2"/>
    </font>
    <font>
      <sz val="12"/>
      <color indexed="12"/>
      <name val="Arial"/>
      <family val="2"/>
    </font>
    <font>
      <sz val="10"/>
      <color indexed="39"/>
      <name val="Arial"/>
      <family val="2"/>
    </font>
    <font>
      <b/>
      <sz val="12"/>
      <color indexed="39"/>
      <name val="Arial"/>
      <family val="2"/>
    </font>
    <font>
      <sz val="12"/>
      <color indexed="39"/>
      <name val="Arial"/>
      <family val="2"/>
    </font>
    <font>
      <sz val="10"/>
      <color indexed="12"/>
      <name val="Arial"/>
      <family val="2"/>
    </font>
    <font>
      <b/>
      <sz val="16"/>
      <name val="Arial"/>
      <family val="2"/>
    </font>
    <font>
      <b/>
      <sz val="12"/>
      <color indexed="17"/>
      <name val="Arial"/>
      <family val="2"/>
    </font>
    <font>
      <b/>
      <sz val="12"/>
      <color indexed="10"/>
      <name val="Arial"/>
      <family val="2"/>
    </font>
    <font>
      <u/>
      <sz val="10"/>
      <name val="Arial"/>
      <family val="2"/>
    </font>
    <font>
      <b/>
      <sz val="11"/>
      <name val="Arial"/>
      <family val="2"/>
    </font>
    <font>
      <sz val="11"/>
      <name val="Arial"/>
      <family val="2"/>
    </font>
    <font>
      <b/>
      <sz val="14"/>
      <color indexed="14"/>
      <name val="Arial"/>
      <family val="2"/>
    </font>
    <font>
      <sz val="10"/>
      <color indexed="10"/>
      <name val="Arial"/>
      <family val="2"/>
    </font>
    <font>
      <b/>
      <sz val="10"/>
      <color indexed="11"/>
      <name val="Arial"/>
      <family val="2"/>
    </font>
    <font>
      <u/>
      <sz val="12"/>
      <color indexed="12"/>
      <name val="Arial"/>
      <family val="2"/>
    </font>
    <font>
      <b/>
      <u/>
      <sz val="10"/>
      <color indexed="12"/>
      <name val="Arial"/>
      <family val="2"/>
    </font>
    <font>
      <sz val="14"/>
      <name val="Arial"/>
      <family val="2"/>
    </font>
    <font>
      <sz val="12"/>
      <color indexed="10"/>
      <name val="Arial"/>
      <family val="2"/>
    </font>
    <font>
      <sz val="8"/>
      <color indexed="81"/>
      <name val="Tahoma"/>
      <family val="2"/>
    </font>
    <font>
      <b/>
      <sz val="16"/>
      <color indexed="50"/>
      <name val="Arial"/>
      <family val="2"/>
    </font>
    <font>
      <sz val="10"/>
      <color indexed="50"/>
      <name val="Arial"/>
      <family val="2"/>
    </font>
    <font>
      <i/>
      <sz val="10"/>
      <color indexed="50"/>
      <name val="Arial"/>
      <family val="2"/>
    </font>
    <font>
      <sz val="16"/>
      <color indexed="12"/>
      <name val="Arial"/>
      <family val="2"/>
    </font>
    <font>
      <b/>
      <sz val="14"/>
      <color indexed="12"/>
      <name val="Arial"/>
      <family val="2"/>
    </font>
    <font>
      <u/>
      <sz val="10"/>
      <color indexed="12"/>
      <name val="Arial"/>
      <family val="2"/>
    </font>
    <font>
      <b/>
      <sz val="10"/>
      <color indexed="10"/>
      <name val="Arial"/>
      <family val="2"/>
    </font>
    <font>
      <sz val="10"/>
      <color indexed="42"/>
      <name val="Arial"/>
      <family val="2"/>
    </font>
    <font>
      <b/>
      <sz val="11"/>
      <color indexed="42"/>
      <name val="Arial"/>
      <family val="2"/>
    </font>
    <font>
      <b/>
      <u/>
      <sz val="18"/>
      <color indexed="10"/>
      <name val="Arial"/>
      <family val="2"/>
    </font>
    <font>
      <b/>
      <sz val="14"/>
      <color indexed="10"/>
      <name val="Arial"/>
      <family val="2"/>
    </font>
    <font>
      <b/>
      <u/>
      <sz val="10"/>
      <color indexed="10"/>
      <name val="Arial"/>
      <family val="2"/>
    </font>
    <font>
      <u/>
      <sz val="10"/>
      <color indexed="10"/>
      <name val="Arial"/>
      <family val="2"/>
    </font>
    <font>
      <b/>
      <i/>
      <sz val="12"/>
      <color indexed="10"/>
      <name val="Arial"/>
      <family val="2"/>
    </font>
    <font>
      <b/>
      <sz val="8"/>
      <color indexed="81"/>
      <name val="Tahoma"/>
      <family val="2"/>
    </font>
    <font>
      <b/>
      <sz val="10"/>
      <color indexed="12"/>
      <name val="Arial"/>
      <family val="2"/>
    </font>
    <font>
      <sz val="10"/>
      <color indexed="9"/>
      <name val="Arial"/>
      <family val="2"/>
    </font>
    <font>
      <sz val="14"/>
      <color indexed="10"/>
      <name val="Arial"/>
      <family val="2"/>
    </font>
    <font>
      <sz val="12"/>
      <name val="Wingdings 3"/>
      <family val="1"/>
      <charset val="2"/>
    </font>
    <font>
      <u/>
      <sz val="12"/>
      <name val="Arial"/>
      <family val="2"/>
    </font>
    <font>
      <i/>
      <sz val="12"/>
      <name val="Arial"/>
      <family val="2"/>
    </font>
    <font>
      <sz val="12"/>
      <name val="Wingdings 2"/>
      <family val="1"/>
      <charset val="2"/>
    </font>
    <font>
      <sz val="10"/>
      <color indexed="8"/>
      <name val="Arial"/>
      <family val="2"/>
    </font>
    <font>
      <sz val="10"/>
      <color indexed="2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color indexed="19"/>
      <name val="Arial"/>
      <family val="2"/>
    </font>
    <font>
      <b/>
      <sz val="10"/>
      <color indexed="63"/>
      <name val="Arial"/>
      <family val="2"/>
    </font>
    <font>
      <b/>
      <sz val="18"/>
      <color indexed="62"/>
      <name val="Cambria"/>
      <family val="2"/>
    </font>
    <font>
      <b/>
      <sz val="10"/>
      <color indexed="8"/>
      <name val="Arial"/>
      <family val="2"/>
    </font>
    <font>
      <sz val="8"/>
      <name val="Arial"/>
      <family val="2"/>
    </font>
    <font>
      <b/>
      <sz val="22"/>
      <name val="Arial"/>
      <family val="2"/>
    </font>
    <font>
      <b/>
      <sz val="16"/>
      <color indexed="48"/>
      <name val="Arial"/>
      <family val="2"/>
    </font>
    <font>
      <sz val="12"/>
      <name val="Helvetica"/>
      <family val="2"/>
    </font>
    <font>
      <i/>
      <sz val="10"/>
      <name val="Arial"/>
      <family val="2"/>
    </font>
    <font>
      <sz val="11.5"/>
      <name val="Arial"/>
      <family val="2"/>
    </font>
    <font>
      <sz val="11.5"/>
      <color indexed="8"/>
      <name val="Arial"/>
      <family val="2"/>
    </font>
    <font>
      <sz val="12"/>
      <name val="Calibri"/>
      <family val="2"/>
    </font>
    <font>
      <sz val="10"/>
      <name val="Times New Roman"/>
      <family val="1"/>
    </font>
    <font>
      <sz val="10"/>
      <color rgb="FFFF0000"/>
      <name val="Arial"/>
      <family val="2"/>
    </font>
    <font>
      <sz val="10"/>
      <name val="Wingdings 3"/>
      <family val="1"/>
      <charset val="2"/>
    </font>
    <font>
      <sz val="10"/>
      <color rgb="FF000000"/>
      <name val="Arial"/>
      <family val="2"/>
    </font>
    <font>
      <b/>
      <sz val="12"/>
      <color rgb="FFFF0000"/>
      <name val="Arial"/>
      <family val="2"/>
    </font>
    <font>
      <b/>
      <u/>
      <sz val="12"/>
      <color rgb="FF0070C0"/>
      <name val="Arial"/>
      <family val="2"/>
    </font>
    <font>
      <sz val="12"/>
      <color rgb="FFFF0000"/>
      <name val="Arial"/>
      <family val="2"/>
    </font>
    <font>
      <i/>
      <sz val="12"/>
      <color rgb="FFFF0000"/>
      <name val="Arial"/>
      <family val="2"/>
    </font>
    <font>
      <sz val="9"/>
      <color indexed="81"/>
      <name val="Tahoma"/>
      <family val="2"/>
    </font>
    <font>
      <vertAlign val="superscript"/>
      <sz val="12"/>
      <name val="Arial"/>
      <family val="2"/>
    </font>
    <font>
      <vertAlign val="superscript"/>
      <sz val="10"/>
      <name val="Arial"/>
      <family val="2"/>
    </font>
    <font>
      <sz val="11"/>
      <color indexed="8"/>
      <name val="Calibri"/>
      <family val="2"/>
    </font>
    <font>
      <sz val="12"/>
      <color rgb="FF0000FF"/>
      <name val="Arial"/>
      <family val="2"/>
    </font>
    <font>
      <sz val="5"/>
      <name val="Arial"/>
      <family val="2"/>
    </font>
    <font>
      <b/>
      <sz val="12"/>
      <color indexed="14"/>
      <name val="Arial"/>
      <family val="2"/>
    </font>
    <font>
      <sz val="10"/>
      <name val="Arial"/>
      <family val="2"/>
    </font>
    <font>
      <b/>
      <sz val="20"/>
      <name val="Arial"/>
      <family val="2"/>
    </font>
    <font>
      <sz val="10"/>
      <name val="Arial"/>
      <family val="2"/>
    </font>
    <font>
      <b/>
      <sz val="10"/>
      <color rgb="FFFF0000"/>
      <name val="Arial"/>
      <family val="2"/>
    </font>
    <font>
      <b/>
      <sz val="18"/>
      <name val="Arial"/>
      <family val="2"/>
    </font>
    <font>
      <b/>
      <i/>
      <sz val="10"/>
      <color rgb="FFFF0000"/>
      <name val="Arial"/>
      <family val="2"/>
    </font>
    <font>
      <b/>
      <sz val="9.5"/>
      <color rgb="FFFF0000"/>
      <name val="Arial"/>
      <family val="2"/>
    </font>
    <font>
      <sz val="9.5"/>
      <name val="Arial"/>
      <family val="2"/>
    </font>
    <font>
      <b/>
      <sz val="9"/>
      <color indexed="81"/>
      <name val="Tahoma"/>
      <family val="2"/>
    </font>
    <font>
      <i/>
      <sz val="9"/>
      <name val="Arial"/>
      <family val="2"/>
    </font>
    <font>
      <b/>
      <sz val="8.6"/>
      <name val="Arial"/>
      <family val="2"/>
    </font>
    <font>
      <sz val="8.6"/>
      <name val="Arial"/>
      <family val="2"/>
    </font>
    <font>
      <i/>
      <sz val="8.6"/>
      <name val="Arial"/>
      <family val="2"/>
    </font>
    <font>
      <b/>
      <i/>
      <sz val="10"/>
      <name val="Arial"/>
      <family val="2"/>
    </font>
    <font>
      <b/>
      <i/>
      <sz val="12"/>
      <name val="Arial"/>
      <family val="2"/>
    </font>
    <font>
      <b/>
      <i/>
      <sz val="10.5"/>
      <color theme="0"/>
      <name val="Arial"/>
      <family val="2"/>
    </font>
    <font>
      <b/>
      <i/>
      <u/>
      <sz val="10.5"/>
      <color theme="0"/>
      <name val="Arial"/>
      <family val="2"/>
    </font>
  </fonts>
  <fills count="36">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26"/>
        <bgColor indexed="64"/>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43"/>
        <bgColor indexed="9"/>
      </patternFill>
    </fill>
    <fill>
      <patternFill patternType="solid">
        <fgColor indexed="8"/>
        <bgColor indexed="64"/>
      </patternFill>
    </fill>
    <fill>
      <patternFill patternType="gray0625">
        <fgColor indexed="9"/>
        <bgColor indexed="26"/>
      </patternFill>
    </fill>
    <fill>
      <patternFill patternType="gray0625">
        <fgColor indexed="9"/>
        <bgColor indexed="34"/>
      </patternFill>
    </fill>
    <fill>
      <patternFill patternType="solid">
        <fgColor indexed="13"/>
        <bgColor indexed="64"/>
      </patternFill>
    </fill>
    <fill>
      <patternFill patternType="solid">
        <fgColor indexed="11"/>
        <bgColor indexed="64"/>
      </patternFill>
    </fill>
    <fill>
      <patternFill patternType="solid">
        <fgColor rgb="FFFFFF00"/>
        <bgColor indexed="64"/>
      </patternFill>
    </fill>
    <fill>
      <patternFill patternType="solid">
        <fgColor rgb="FFFFC000"/>
        <bgColor indexed="64"/>
      </patternFill>
    </fill>
    <fill>
      <patternFill patternType="solid">
        <fgColor theme="8" tint="0.59999389629810485"/>
        <bgColor indexed="64"/>
      </patternFill>
    </fill>
    <fill>
      <patternFill patternType="solid">
        <fgColor theme="0"/>
        <bgColor indexed="64"/>
      </patternFill>
    </fill>
    <fill>
      <patternFill patternType="solid">
        <fgColor rgb="FFFFFF99"/>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66CC"/>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indexed="12"/>
      </left>
      <right style="thick">
        <color indexed="12"/>
      </right>
      <top style="thick">
        <color indexed="12"/>
      </top>
      <bottom style="thick">
        <color indexed="12"/>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rgb="FF000000"/>
      </right>
      <top style="medium">
        <color indexed="64"/>
      </top>
      <bottom/>
      <diagonal/>
    </border>
    <border>
      <left/>
      <right style="medium">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0">
    <xf numFmtId="0" fontId="0" fillId="0" borderId="0"/>
    <xf numFmtId="0" fontId="60" fillId="2" borderId="0" applyNumberFormat="0" applyBorder="0" applyAlignment="0" applyProtection="0"/>
    <xf numFmtId="0" fontId="60" fillId="3" borderId="0" applyNumberFormat="0" applyBorder="0" applyAlignment="0" applyProtection="0"/>
    <xf numFmtId="0" fontId="60" fillId="4" borderId="0" applyNumberFormat="0" applyBorder="0" applyAlignment="0" applyProtection="0"/>
    <xf numFmtId="0" fontId="60" fillId="5" borderId="0" applyNumberFormat="0" applyBorder="0" applyAlignment="0" applyProtection="0"/>
    <xf numFmtId="0" fontId="60" fillId="6" borderId="0" applyNumberFormat="0" applyBorder="0" applyAlignment="0" applyProtection="0"/>
    <xf numFmtId="0" fontId="60" fillId="4" borderId="0" applyNumberFormat="0" applyBorder="0" applyAlignment="0" applyProtection="0"/>
    <xf numFmtId="0" fontId="60" fillId="6" borderId="0" applyNumberFormat="0" applyBorder="0" applyAlignment="0" applyProtection="0"/>
    <xf numFmtId="0" fontId="60" fillId="3" borderId="0" applyNumberFormat="0" applyBorder="0" applyAlignment="0" applyProtection="0"/>
    <xf numFmtId="0" fontId="60" fillId="7" borderId="0" applyNumberFormat="0" applyBorder="0" applyAlignment="0" applyProtection="0"/>
    <xf numFmtId="0" fontId="60" fillId="8" borderId="0" applyNumberFormat="0" applyBorder="0" applyAlignment="0" applyProtection="0"/>
    <xf numFmtId="0" fontId="60" fillId="6" borderId="0" applyNumberFormat="0" applyBorder="0" applyAlignment="0" applyProtection="0"/>
    <xf numFmtId="0" fontId="60" fillId="4" borderId="0" applyNumberFormat="0" applyBorder="0" applyAlignment="0" applyProtection="0"/>
    <xf numFmtId="0" fontId="54" fillId="6"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8" borderId="0" applyNumberFormat="0" applyBorder="0" applyAlignment="0" applyProtection="0"/>
    <xf numFmtId="0" fontId="54" fillId="6" borderId="0" applyNumberFormat="0" applyBorder="0" applyAlignment="0" applyProtection="0"/>
    <xf numFmtId="0" fontId="54" fillId="3" borderId="0" applyNumberFormat="0" applyBorder="0" applyAlignment="0" applyProtection="0"/>
    <xf numFmtId="0" fontId="54" fillId="11"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2"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61" fillId="15" borderId="0" applyNumberFormat="0" applyBorder="0" applyAlignment="0" applyProtection="0"/>
    <xf numFmtId="0" fontId="44" fillId="16" borderId="1" applyNumberFormat="0" applyAlignment="0" applyProtection="0"/>
    <xf numFmtId="0" fontId="62" fillId="17" borderId="2" applyNumberFormat="0" applyAlignment="0" applyProtection="0"/>
    <xf numFmtId="166"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31" fillId="0" borderId="6" applyNumberFormat="0" applyFill="0" applyAlignment="0" applyProtection="0"/>
    <xf numFmtId="0" fontId="69" fillId="7" borderId="0" applyNumberFormat="0" applyBorder="0" applyAlignment="0" applyProtection="0"/>
    <xf numFmtId="0" fontId="5" fillId="4" borderId="7" applyNumberFormat="0" applyFont="0" applyAlignment="0" applyProtection="0"/>
    <xf numFmtId="0" fontId="70" fillId="16" borderId="8" applyNumberFormat="0" applyAlignment="0" applyProtection="0"/>
    <xf numFmtId="9" fontId="5" fillId="0" borderId="0" applyFont="0" applyFill="0" applyBorder="0" applyAlignment="0" applyProtection="0"/>
    <xf numFmtId="0" fontId="71" fillId="0" borderId="0" applyNumberFormat="0" applyFill="0" applyBorder="0" applyAlignment="0" applyProtection="0"/>
    <xf numFmtId="0" fontId="72" fillId="0" borderId="9" applyNumberFormat="0" applyFill="0" applyAlignment="0" applyProtection="0"/>
    <xf numFmtId="0" fontId="31" fillId="0" borderId="0" applyNumberFormat="0" applyFill="0" applyBorder="0" applyAlignment="0" applyProtection="0"/>
    <xf numFmtId="0" fontId="3" fillId="0" borderId="0"/>
    <xf numFmtId="9" fontId="92" fillId="0" borderId="0" applyFont="0" applyFill="0" applyBorder="0" applyAlignment="0" applyProtection="0"/>
    <xf numFmtId="0" fontId="96" fillId="0" borderId="0"/>
    <xf numFmtId="0" fontId="2" fillId="0" borderId="0"/>
    <xf numFmtId="0" fontId="98" fillId="0" borderId="0"/>
    <xf numFmtId="0" fontId="60" fillId="2" borderId="0" applyNumberFormat="0" applyBorder="0" applyAlignment="0" applyProtection="0"/>
    <xf numFmtId="0" fontId="60" fillId="3" borderId="0" applyNumberFormat="0" applyBorder="0" applyAlignment="0" applyProtection="0"/>
    <xf numFmtId="0" fontId="60" fillId="4" borderId="0" applyNumberFormat="0" applyBorder="0" applyAlignment="0" applyProtection="0"/>
    <xf numFmtId="0" fontId="60" fillId="5" borderId="0" applyNumberFormat="0" applyBorder="0" applyAlignment="0" applyProtection="0"/>
    <xf numFmtId="0" fontId="60" fillId="6" borderId="0" applyNumberFormat="0" applyBorder="0" applyAlignment="0" applyProtection="0"/>
    <xf numFmtId="0" fontId="60" fillId="4" borderId="0" applyNumberFormat="0" applyBorder="0" applyAlignment="0" applyProtection="0"/>
    <xf numFmtId="0" fontId="60" fillId="6" borderId="0" applyNumberFormat="0" applyBorder="0" applyAlignment="0" applyProtection="0"/>
    <xf numFmtId="0" fontId="60" fillId="3" borderId="0" applyNumberFormat="0" applyBorder="0" applyAlignment="0" applyProtection="0"/>
    <xf numFmtId="0" fontId="60" fillId="7" borderId="0" applyNumberFormat="0" applyBorder="0" applyAlignment="0" applyProtection="0"/>
    <xf numFmtId="0" fontId="60" fillId="8" borderId="0" applyNumberFormat="0" applyBorder="0" applyAlignment="0" applyProtection="0"/>
    <xf numFmtId="0" fontId="60" fillId="6" borderId="0" applyNumberFormat="0" applyBorder="0" applyAlignment="0" applyProtection="0"/>
    <xf numFmtId="0" fontId="60" fillId="4" borderId="0" applyNumberFormat="0" applyBorder="0" applyAlignment="0" applyProtection="0"/>
    <xf numFmtId="0" fontId="54" fillId="6"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8" borderId="0" applyNumberFormat="0" applyBorder="0" applyAlignment="0" applyProtection="0"/>
    <xf numFmtId="0" fontId="54" fillId="6" borderId="0" applyNumberFormat="0" applyBorder="0" applyAlignment="0" applyProtection="0"/>
    <xf numFmtId="0" fontId="54" fillId="3" borderId="0" applyNumberFormat="0" applyBorder="0" applyAlignment="0" applyProtection="0"/>
    <xf numFmtId="0" fontId="54" fillId="11" borderId="0" applyNumberFormat="0" applyBorder="0" applyAlignment="0" applyProtection="0"/>
    <xf numFmtId="0" fontId="54" fillId="9" borderId="0" applyNumberFormat="0" applyBorder="0" applyAlignment="0" applyProtection="0"/>
    <xf numFmtId="0" fontId="54" fillId="10" borderId="0" applyNumberFormat="0" applyBorder="0" applyAlignment="0" applyProtection="0"/>
    <xf numFmtId="0" fontId="54" fillId="12"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61" fillId="15" borderId="0" applyNumberFormat="0" applyBorder="0" applyAlignment="0" applyProtection="0"/>
    <xf numFmtId="0" fontId="44" fillId="16" borderId="1" applyNumberFormat="0" applyAlignment="0" applyProtection="0"/>
    <xf numFmtId="0" fontId="62" fillId="17" borderId="2" applyNumberFormat="0" applyAlignment="0" applyProtection="0"/>
    <xf numFmtId="166" fontId="5" fillId="0" borderId="0" applyFont="0" applyFill="0" applyBorder="0" applyAlignment="0" applyProtection="0"/>
    <xf numFmtId="165" fontId="5" fillId="0" borderId="0" applyFont="0" applyFill="0" applyBorder="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0" borderId="3" applyNumberFormat="0" applyFill="0" applyAlignment="0" applyProtection="0"/>
    <xf numFmtId="0" fontId="66" fillId="0" borderId="4" applyNumberFormat="0" applyFill="0" applyAlignment="0" applyProtection="0"/>
    <xf numFmtId="0" fontId="67" fillId="0" borderId="5" applyNumberFormat="0" applyFill="0" applyAlignment="0" applyProtection="0"/>
    <xf numFmtId="0" fontId="67" fillId="0" borderId="0" applyNumberFormat="0" applyFill="0" applyBorder="0" applyAlignment="0" applyProtection="0"/>
    <xf numFmtId="0" fontId="68" fillId="7" borderId="1" applyNumberFormat="0" applyAlignment="0" applyProtection="0"/>
    <xf numFmtId="0" fontId="31" fillId="0" borderId="6" applyNumberFormat="0" applyFill="0" applyAlignment="0" applyProtection="0"/>
    <xf numFmtId="0" fontId="69" fillId="7" borderId="0" applyNumberFormat="0" applyBorder="0" applyAlignment="0" applyProtection="0"/>
    <xf numFmtId="0" fontId="5" fillId="4" borderId="7" applyNumberFormat="0" applyFont="0" applyAlignment="0" applyProtection="0"/>
    <xf numFmtId="0" fontId="70" fillId="16" borderId="8" applyNumberFormat="0" applyAlignment="0" applyProtection="0"/>
    <xf numFmtId="9" fontId="5" fillId="0" borderId="0" applyFont="0" applyFill="0" applyBorder="0" applyAlignment="0" applyProtection="0"/>
    <xf numFmtId="0" fontId="71" fillId="0" borderId="0" applyNumberFormat="0" applyFill="0" applyBorder="0" applyAlignment="0" applyProtection="0"/>
    <xf numFmtId="0" fontId="72" fillId="0" borderId="9" applyNumberFormat="0" applyFill="0" applyAlignment="0" applyProtection="0"/>
    <xf numFmtId="0" fontId="31" fillId="0" borderId="0" applyNumberFormat="0" applyFill="0" applyBorder="0" applyAlignment="0" applyProtection="0"/>
    <xf numFmtId="0" fontId="5" fillId="0" borderId="0"/>
    <xf numFmtId="0" fontId="1" fillId="0" borderId="0"/>
    <xf numFmtId="0" fontId="5" fillId="0" borderId="0"/>
    <xf numFmtId="0" fontId="1" fillId="0" borderId="0"/>
    <xf numFmtId="0" fontId="5" fillId="0" borderId="0"/>
  </cellStyleXfs>
  <cellXfs count="734">
    <xf numFmtId="0" fontId="0" fillId="0" borderId="0" xfId="0"/>
    <xf numFmtId="0" fontId="0" fillId="18" borderId="10" xfId="0" applyFill="1" applyBorder="1"/>
    <xf numFmtId="0" fontId="0" fillId="18" borderId="11" xfId="0" applyFill="1" applyBorder="1"/>
    <xf numFmtId="0" fontId="0" fillId="18" borderId="0" xfId="0" applyFill="1"/>
    <xf numFmtId="0" fontId="0" fillId="18" borderId="12" xfId="0" applyFill="1" applyBorder="1"/>
    <xf numFmtId="0" fontId="0" fillId="18" borderId="13" xfId="0" applyFill="1" applyBorder="1"/>
    <xf numFmtId="0" fontId="0" fillId="18" borderId="14" xfId="0" applyFill="1" applyBorder="1"/>
    <xf numFmtId="0" fontId="0" fillId="18" borderId="15" xfId="0" applyFill="1" applyBorder="1"/>
    <xf numFmtId="0" fontId="0" fillId="18" borderId="16" xfId="0" applyFill="1" applyBorder="1"/>
    <xf numFmtId="0" fontId="0" fillId="18" borderId="0" xfId="0" applyFill="1" applyAlignment="1">
      <alignment wrapText="1"/>
    </xf>
    <xf numFmtId="0" fontId="4" fillId="18" borderId="0" xfId="0" applyFont="1" applyFill="1" applyAlignment="1">
      <alignment wrapText="1"/>
    </xf>
    <xf numFmtId="0" fontId="0" fillId="18" borderId="0" xfId="0" applyFill="1" applyAlignment="1">
      <alignment vertical="top"/>
    </xf>
    <xf numFmtId="0" fontId="0" fillId="18" borderId="12" xfId="0" applyFill="1" applyBorder="1" applyProtection="1">
      <protection hidden="1"/>
    </xf>
    <xf numFmtId="0" fontId="0" fillId="18" borderId="0" xfId="0" applyFill="1" applyProtection="1">
      <protection hidden="1"/>
    </xf>
    <xf numFmtId="0" fontId="0" fillId="0" borderId="0" xfId="0" applyProtection="1">
      <protection hidden="1"/>
    </xf>
    <xf numFmtId="0" fontId="4" fillId="18" borderId="15" xfId="0" applyFont="1" applyFill="1" applyBorder="1"/>
    <xf numFmtId="0" fontId="4" fillId="18" borderId="17" xfId="0" applyFont="1" applyFill="1" applyBorder="1" applyAlignment="1" applyProtection="1">
      <alignment horizontal="center" vertical="top" wrapText="1"/>
      <protection hidden="1"/>
    </xf>
    <xf numFmtId="0" fontId="4" fillId="18" borderId="0" xfId="0" applyFont="1" applyFill="1" applyAlignment="1">
      <alignment horizontal="right"/>
    </xf>
    <xf numFmtId="0" fontId="4" fillId="18" borderId="0" xfId="0" applyFont="1" applyFill="1"/>
    <xf numFmtId="0" fontId="4" fillId="18" borderId="0" xfId="0" applyFont="1" applyFill="1" applyAlignment="1">
      <alignment horizontal="left"/>
    </xf>
    <xf numFmtId="167" fontId="0" fillId="18" borderId="12" xfId="28" applyNumberFormat="1" applyFont="1" applyFill="1" applyBorder="1" applyProtection="1"/>
    <xf numFmtId="167" fontId="0" fillId="18" borderId="0" xfId="28" applyNumberFormat="1" applyFont="1" applyFill="1" applyBorder="1" applyProtection="1"/>
    <xf numFmtId="0" fontId="0" fillId="18" borderId="0" xfId="0" applyFill="1" applyAlignment="1">
      <alignment horizontal="centerContinuous"/>
    </xf>
    <xf numFmtId="167" fontId="0" fillId="18" borderId="0" xfId="28" applyNumberFormat="1" applyFont="1" applyFill="1" applyBorder="1" applyAlignment="1" applyProtection="1">
      <alignment horizontal="centerContinuous"/>
    </xf>
    <xf numFmtId="0" fontId="4" fillId="18" borderId="0" xfId="0" applyFont="1" applyFill="1" applyAlignment="1">
      <alignment horizontal="centerContinuous"/>
    </xf>
    <xf numFmtId="0" fontId="0" fillId="18" borderId="17" xfId="0" applyFill="1" applyBorder="1"/>
    <xf numFmtId="0" fontId="6" fillId="18" borderId="12" xfId="0" applyFont="1" applyFill="1" applyBorder="1"/>
    <xf numFmtId="167" fontId="5" fillId="18" borderId="12" xfId="28" applyNumberFormat="1" applyFill="1" applyBorder="1" applyProtection="1"/>
    <xf numFmtId="0" fontId="7" fillId="18" borderId="0" xfId="0" applyFont="1" applyFill="1"/>
    <xf numFmtId="167" fontId="5" fillId="18" borderId="0" xfId="28" applyNumberFormat="1" applyFill="1" applyBorder="1" applyProtection="1"/>
    <xf numFmtId="0" fontId="11" fillId="18" borderId="0" xfId="0" applyFont="1" applyFill="1" applyAlignment="1">
      <alignment horizontal="centerContinuous"/>
    </xf>
    <xf numFmtId="167" fontId="5" fillId="18" borderId="0" xfId="28" applyNumberFormat="1" applyFill="1" applyBorder="1" applyAlignment="1" applyProtection="1">
      <alignment horizontal="centerContinuous"/>
    </xf>
    <xf numFmtId="0" fontId="0" fillId="18" borderId="10" xfId="0" applyFill="1" applyBorder="1" applyAlignment="1">
      <alignment vertical="top" wrapText="1"/>
    </xf>
    <xf numFmtId="0" fontId="4" fillId="18" borderId="17" xfId="0" applyFont="1" applyFill="1" applyBorder="1" applyAlignment="1">
      <alignment horizontal="center" vertical="top" wrapText="1"/>
    </xf>
    <xf numFmtId="0" fontId="4" fillId="18" borderId="17" xfId="28" applyNumberFormat="1" applyFont="1" applyFill="1" applyBorder="1" applyAlignment="1" applyProtection="1">
      <alignment horizontal="center" vertical="top" wrapText="1"/>
    </xf>
    <xf numFmtId="0" fontId="4" fillId="18" borderId="18" xfId="0" applyFont="1" applyFill="1" applyBorder="1" applyAlignment="1">
      <alignment horizontal="center" vertical="top" wrapText="1"/>
    </xf>
    <xf numFmtId="0" fontId="0" fillId="18" borderId="14" xfId="0" applyFill="1" applyBorder="1" applyAlignment="1">
      <alignment vertical="top" wrapText="1"/>
    </xf>
    <xf numFmtId="167" fontId="4" fillId="18" borderId="0" xfId="28" applyNumberFormat="1" applyFont="1" applyFill="1" applyBorder="1" applyAlignment="1" applyProtection="1">
      <alignment horizontal="right"/>
    </xf>
    <xf numFmtId="168" fontId="5" fillId="18" borderId="0" xfId="28" applyNumberFormat="1" applyFill="1" applyBorder="1" applyProtection="1"/>
    <xf numFmtId="167" fontId="5" fillId="18" borderId="15" xfId="28" applyNumberFormat="1" applyFill="1" applyBorder="1" applyProtection="1"/>
    <xf numFmtId="168" fontId="0" fillId="18" borderId="0" xfId="28" applyNumberFormat="1" applyFont="1" applyFill="1" applyBorder="1" applyProtection="1"/>
    <xf numFmtId="167" fontId="12" fillId="18" borderId="0" xfId="28" applyNumberFormat="1" applyFont="1" applyFill="1" applyBorder="1" applyAlignment="1" applyProtection="1">
      <alignment horizontal="centerContinuous"/>
    </xf>
    <xf numFmtId="168" fontId="8" fillId="18" borderId="0" xfId="28" applyNumberFormat="1" applyFont="1" applyFill="1" applyBorder="1" applyAlignment="1" applyProtection="1">
      <alignment horizontal="centerContinuous"/>
    </xf>
    <xf numFmtId="167" fontId="0" fillId="18" borderId="15" xfId="28" applyNumberFormat="1" applyFont="1" applyFill="1" applyBorder="1" applyProtection="1"/>
    <xf numFmtId="0" fontId="4" fillId="18" borderId="0" xfId="0" applyFont="1" applyFill="1" applyAlignment="1">
      <alignment horizontal="right" wrapText="1"/>
    </xf>
    <xf numFmtId="0" fontId="4" fillId="18" borderId="0" xfId="0" applyFont="1" applyFill="1" applyAlignment="1">
      <alignment horizontal="centerContinuous" wrapText="1"/>
    </xf>
    <xf numFmtId="0" fontId="4" fillId="18" borderId="0" xfId="0" applyFont="1" applyFill="1" applyAlignment="1">
      <alignment horizontal="center"/>
    </xf>
    <xf numFmtId="0" fontId="0" fillId="18" borderId="14" xfId="0" applyFill="1" applyBorder="1" applyAlignment="1">
      <alignment horizontal="centerContinuous"/>
    </xf>
    <xf numFmtId="0" fontId="16" fillId="18" borderId="0" xfId="0" applyFont="1" applyFill="1"/>
    <xf numFmtId="0" fontId="21" fillId="19" borderId="19" xfId="0" applyFont="1" applyFill="1" applyBorder="1" applyAlignment="1">
      <alignment horizontal="center" wrapText="1"/>
    </xf>
    <xf numFmtId="0" fontId="0" fillId="18" borderId="20" xfId="0" applyFill="1" applyBorder="1"/>
    <xf numFmtId="0" fontId="0" fillId="18" borderId="20" xfId="0" applyFill="1" applyBorder="1" applyAlignment="1">
      <alignment wrapText="1"/>
    </xf>
    <xf numFmtId="0" fontId="0" fillId="18" borderId="21" xfId="0" applyFill="1" applyBorder="1"/>
    <xf numFmtId="0" fontId="0" fillId="18" borderId="22" xfId="0" applyFill="1" applyBorder="1"/>
    <xf numFmtId="0" fontId="0" fillId="18" borderId="23" xfId="0" applyFill="1" applyBorder="1"/>
    <xf numFmtId="0" fontId="0" fillId="18" borderId="24" xfId="0" applyFill="1" applyBorder="1"/>
    <xf numFmtId="0" fontId="0" fillId="18" borderId="25" xfId="0" applyFill="1" applyBorder="1" applyAlignment="1">
      <alignment wrapText="1"/>
    </xf>
    <xf numFmtId="0" fontId="0" fillId="18" borderId="25" xfId="0" applyFill="1" applyBorder="1"/>
    <xf numFmtId="0" fontId="0" fillId="18" borderId="26" xfId="0" applyFill="1" applyBorder="1"/>
    <xf numFmtId="0" fontId="0" fillId="18" borderId="27" xfId="0" applyFill="1" applyBorder="1"/>
    <xf numFmtId="0" fontId="0" fillId="18" borderId="28" xfId="0" applyFill="1" applyBorder="1"/>
    <xf numFmtId="0" fontId="11" fillId="18" borderId="0" xfId="0" applyFont="1" applyFill="1" applyAlignment="1">
      <alignment horizontal="centerContinuous" wrapText="1"/>
    </xf>
    <xf numFmtId="0" fontId="9" fillId="0" borderId="0" xfId="0" applyFont="1"/>
    <xf numFmtId="0" fontId="7" fillId="18" borderId="0" xfId="0" applyFont="1" applyFill="1" applyAlignment="1">
      <alignment wrapText="1"/>
    </xf>
    <xf numFmtId="0" fontId="0" fillId="18" borderId="0" xfId="0" applyFill="1" applyAlignment="1">
      <alignment horizontal="left" vertical="top" wrapText="1"/>
    </xf>
    <xf numFmtId="49" fontId="0" fillId="18" borderId="0" xfId="0" applyNumberFormat="1" applyFill="1"/>
    <xf numFmtId="0" fontId="0" fillId="18" borderId="0" xfId="0" applyFill="1" applyAlignment="1">
      <alignment vertical="top" wrapText="1"/>
    </xf>
    <xf numFmtId="0" fontId="8" fillId="18" borderId="0" xfId="0" applyFont="1" applyFill="1" applyAlignment="1">
      <alignment horizontal="center"/>
    </xf>
    <xf numFmtId="0" fontId="0" fillId="18" borderId="29" xfId="0" applyFill="1" applyBorder="1"/>
    <xf numFmtId="0" fontId="0" fillId="18" borderId="30" xfId="0" applyFill="1" applyBorder="1" applyAlignment="1">
      <alignment wrapText="1"/>
    </xf>
    <xf numFmtId="0" fontId="0" fillId="18" borderId="30" xfId="0" applyFill="1" applyBorder="1"/>
    <xf numFmtId="0" fontId="0" fillId="18" borderId="31" xfId="0" applyFill="1" applyBorder="1"/>
    <xf numFmtId="0" fontId="0" fillId="18" borderId="32" xfId="0" applyFill="1" applyBorder="1"/>
    <xf numFmtId="0" fontId="0" fillId="18" borderId="33" xfId="0" applyFill="1" applyBorder="1"/>
    <xf numFmtId="0" fontId="0" fillId="18" borderId="34" xfId="0" applyFill="1" applyBorder="1"/>
    <xf numFmtId="0" fontId="0" fillId="0" borderId="0" xfId="0" applyAlignment="1">
      <alignment wrapText="1"/>
    </xf>
    <xf numFmtId="167" fontId="0" fillId="18" borderId="0" xfId="28" applyNumberFormat="1" applyFont="1" applyFill="1" applyBorder="1" applyAlignment="1" applyProtection="1"/>
    <xf numFmtId="0" fontId="4" fillId="18" borderId="17" xfId="30" applyNumberFormat="1" applyFont="1" applyFill="1" applyBorder="1" applyAlignment="1" applyProtection="1">
      <alignment horizontal="center" vertical="top" wrapText="1"/>
    </xf>
    <xf numFmtId="0" fontId="0" fillId="0" borderId="0" xfId="0" applyAlignment="1">
      <alignment vertical="top" wrapText="1"/>
    </xf>
    <xf numFmtId="167" fontId="0" fillId="0" borderId="0" xfId="28" applyNumberFormat="1" applyFont="1" applyProtection="1"/>
    <xf numFmtId="167" fontId="5" fillId="0" borderId="0" xfId="28" applyNumberFormat="1" applyProtection="1"/>
    <xf numFmtId="0" fontId="0" fillId="18" borderId="20" xfId="0" applyFill="1" applyBorder="1" applyAlignment="1">
      <alignment vertical="top"/>
    </xf>
    <xf numFmtId="0" fontId="0" fillId="18" borderId="21" xfId="0" applyFill="1" applyBorder="1" applyAlignment="1">
      <alignment vertical="top"/>
    </xf>
    <xf numFmtId="0" fontId="0" fillId="0" borderId="0" xfId="0" applyAlignment="1">
      <alignment vertical="top"/>
    </xf>
    <xf numFmtId="0" fontId="0" fillId="18" borderId="22" xfId="0" applyFill="1" applyBorder="1" applyAlignment="1">
      <alignment vertical="top"/>
    </xf>
    <xf numFmtId="0" fontId="0" fillId="18" borderId="23" xfId="0" applyFill="1" applyBorder="1" applyAlignment="1">
      <alignment vertical="top"/>
    </xf>
    <xf numFmtId="0" fontId="0" fillId="18" borderId="24" xfId="0" applyFill="1" applyBorder="1" applyAlignment="1">
      <alignment vertical="top"/>
    </xf>
    <xf numFmtId="0" fontId="0" fillId="18" borderId="25" xfId="0" applyFill="1" applyBorder="1" applyAlignment="1">
      <alignment vertical="top"/>
    </xf>
    <xf numFmtId="0" fontId="0" fillId="18" borderId="26" xfId="0" applyFill="1" applyBorder="1" applyAlignment="1">
      <alignment vertical="top"/>
    </xf>
    <xf numFmtId="0" fontId="0" fillId="18" borderId="27" xfId="0" applyFill="1" applyBorder="1" applyAlignment="1">
      <alignment vertical="top"/>
    </xf>
    <xf numFmtId="0" fontId="0" fillId="18" borderId="28" xfId="0" applyFill="1" applyBorder="1" applyAlignment="1">
      <alignment vertical="top"/>
    </xf>
    <xf numFmtId="0" fontId="4" fillId="18" borderId="0" xfId="0" applyFont="1" applyFill="1" applyAlignment="1">
      <alignment horizontal="right" vertical="top"/>
    </xf>
    <xf numFmtId="0" fontId="4" fillId="18" borderId="0" xfId="0" applyFont="1" applyFill="1" applyAlignment="1">
      <alignment vertical="top"/>
    </xf>
    <xf numFmtId="0" fontId="11" fillId="18" borderId="27" xfId="0" applyFont="1" applyFill="1" applyBorder="1" applyAlignment="1">
      <alignment horizontal="centerContinuous" vertical="top"/>
    </xf>
    <xf numFmtId="0" fontId="0" fillId="18" borderId="0" xfId="0" applyFill="1" applyAlignment="1">
      <alignment horizontal="centerContinuous" vertical="top"/>
    </xf>
    <xf numFmtId="0" fontId="0" fillId="18" borderId="28" xfId="0" applyFill="1" applyBorder="1" applyAlignment="1">
      <alignment horizontal="centerContinuous" vertical="top"/>
    </xf>
    <xf numFmtId="0" fontId="8" fillId="18" borderId="0" xfId="0" applyFont="1" applyFill="1" applyAlignment="1">
      <alignment vertical="top"/>
    </xf>
    <xf numFmtId="0" fontId="7" fillId="18" borderId="0" xfId="0" applyFont="1" applyFill="1" applyAlignment="1">
      <alignment vertical="top"/>
    </xf>
    <xf numFmtId="49" fontId="0" fillId="18" borderId="0" xfId="0" applyNumberFormat="1" applyFill="1" applyAlignment="1">
      <alignment vertical="top"/>
    </xf>
    <xf numFmtId="0" fontId="0" fillId="18" borderId="32" xfId="0" applyFill="1" applyBorder="1" applyAlignment="1">
      <alignment vertical="top"/>
    </xf>
    <xf numFmtId="0" fontId="0" fillId="18" borderId="33" xfId="0" applyFill="1" applyBorder="1" applyAlignment="1">
      <alignment vertical="top"/>
    </xf>
    <xf numFmtId="0" fontId="0" fillId="18" borderId="34" xfId="0" applyFill="1" applyBorder="1" applyAlignment="1">
      <alignment vertical="top"/>
    </xf>
    <xf numFmtId="0" fontId="13" fillId="18" borderId="0" xfId="0" applyFont="1" applyFill="1" applyAlignment="1">
      <alignment horizontal="centerContinuous" vertical="top"/>
    </xf>
    <xf numFmtId="0" fontId="11" fillId="18" borderId="27" xfId="0" applyFont="1" applyFill="1" applyBorder="1" applyAlignment="1">
      <alignment horizontal="centerContinuous"/>
    </xf>
    <xf numFmtId="0" fontId="0" fillId="18" borderId="28" xfId="0" applyFill="1" applyBorder="1" applyAlignment="1">
      <alignment horizontal="centerContinuous"/>
    </xf>
    <xf numFmtId="0" fontId="4" fillId="18" borderId="27" xfId="0" applyFont="1" applyFill="1" applyBorder="1"/>
    <xf numFmtId="0" fontId="0" fillId="18" borderId="28" xfId="0" applyFill="1" applyBorder="1" applyAlignment="1">
      <alignment horizontal="left"/>
    </xf>
    <xf numFmtId="0" fontId="14" fillId="18" borderId="17" xfId="0" applyFont="1" applyFill="1" applyBorder="1"/>
    <xf numFmtId="0" fontId="14" fillId="18" borderId="12" xfId="0" applyFont="1" applyFill="1" applyBorder="1"/>
    <xf numFmtId="0" fontId="14" fillId="18" borderId="13" xfId="0" applyFont="1" applyFill="1" applyBorder="1"/>
    <xf numFmtId="0" fontId="14" fillId="18" borderId="28" xfId="0" applyFont="1" applyFill="1" applyBorder="1"/>
    <xf numFmtId="0" fontId="14" fillId="18" borderId="10" xfId="0" applyFont="1" applyFill="1" applyBorder="1"/>
    <xf numFmtId="0" fontId="14" fillId="18" borderId="0" xfId="0" applyFont="1" applyFill="1"/>
    <xf numFmtId="0" fontId="14" fillId="18" borderId="14" xfId="0" applyFont="1" applyFill="1" applyBorder="1"/>
    <xf numFmtId="0" fontId="14" fillId="18" borderId="11" xfId="0" applyFont="1" applyFill="1" applyBorder="1"/>
    <xf numFmtId="0" fontId="14" fillId="18" borderId="15" xfId="0" applyFont="1" applyFill="1" applyBorder="1"/>
    <xf numFmtId="0" fontId="14" fillId="18" borderId="16" xfId="0" applyFont="1" applyFill="1" applyBorder="1"/>
    <xf numFmtId="0" fontId="4" fillId="18" borderId="17" xfId="0" applyFont="1" applyFill="1" applyBorder="1" applyAlignment="1">
      <alignment horizontal="centerContinuous"/>
    </xf>
    <xf numFmtId="0" fontId="0" fillId="18" borderId="12" xfId="0" applyFill="1" applyBorder="1" applyAlignment="1">
      <alignment horizontal="centerContinuous"/>
    </xf>
    <xf numFmtId="0" fontId="8" fillId="18" borderId="13" xfId="0" applyFont="1" applyFill="1" applyBorder="1" applyAlignment="1">
      <alignment horizontal="centerContinuous"/>
    </xf>
    <xf numFmtId="0" fontId="4" fillId="18" borderId="15" xfId="0" applyFont="1" applyFill="1" applyBorder="1" applyAlignment="1">
      <alignment horizontal="centerContinuous"/>
    </xf>
    <xf numFmtId="0" fontId="0" fillId="18" borderId="35" xfId="0" applyFill="1" applyBorder="1"/>
    <xf numFmtId="0" fontId="0" fillId="18" borderId="19" xfId="0" applyFill="1" applyBorder="1"/>
    <xf numFmtId="0" fontId="0" fillId="18" borderId="0" xfId="0" quotePrefix="1" applyFill="1" applyAlignment="1">
      <alignment vertical="top"/>
    </xf>
    <xf numFmtId="0" fontId="0" fillId="18" borderId="0" xfId="0" quotePrefix="1" applyFill="1" applyAlignment="1">
      <alignment wrapText="1"/>
    </xf>
    <xf numFmtId="0" fontId="15" fillId="18" borderId="0" xfId="0" applyFont="1" applyFill="1" applyAlignment="1">
      <alignment horizontal="centerContinuous"/>
    </xf>
    <xf numFmtId="168" fontId="5" fillId="18" borderId="0" xfId="28" applyNumberFormat="1" applyFill="1" applyBorder="1" applyAlignment="1" applyProtection="1">
      <alignment horizontal="centerContinuous"/>
    </xf>
    <xf numFmtId="0" fontId="21" fillId="19" borderId="19" xfId="0" applyFont="1" applyFill="1" applyBorder="1" applyAlignment="1">
      <alignment horizontal="centerContinuous" wrapText="1"/>
    </xf>
    <xf numFmtId="5" fontId="23" fillId="18" borderId="0" xfId="0" applyNumberFormat="1" applyFont="1" applyFill="1" applyAlignment="1">
      <alignment vertical="top"/>
    </xf>
    <xf numFmtId="0" fontId="0" fillId="18" borderId="29" xfId="0" applyFill="1" applyBorder="1" applyAlignment="1">
      <alignment vertical="top"/>
    </xf>
    <xf numFmtId="0" fontId="0" fillId="18" borderId="30" xfId="0" applyFill="1" applyBorder="1" applyAlignment="1">
      <alignment vertical="top"/>
    </xf>
    <xf numFmtId="0" fontId="0" fillId="18" borderId="31" xfId="0" applyFill="1" applyBorder="1" applyAlignment="1">
      <alignment vertical="top"/>
    </xf>
    <xf numFmtId="0" fontId="15" fillId="18" borderId="29" xfId="0" applyFont="1" applyFill="1" applyBorder="1"/>
    <xf numFmtId="0" fontId="21" fillId="18" borderId="0" xfId="0" applyFont="1" applyFill="1" applyAlignment="1">
      <alignment horizontal="centerContinuous"/>
    </xf>
    <xf numFmtId="0" fontId="22" fillId="18" borderId="0" xfId="0" applyFont="1" applyFill="1" applyAlignment="1">
      <alignment horizontal="centerContinuous"/>
    </xf>
    <xf numFmtId="0" fontId="0" fillId="18" borderId="15" xfId="0" applyFill="1" applyBorder="1" applyAlignment="1">
      <alignment horizontal="right"/>
    </xf>
    <xf numFmtId="0" fontId="0" fillId="18" borderId="36" xfId="0" applyFill="1" applyBorder="1"/>
    <xf numFmtId="0" fontId="4" fillId="18" borderId="10" xfId="0" applyFont="1" applyFill="1" applyBorder="1" applyAlignment="1">
      <alignment vertical="top"/>
    </xf>
    <xf numFmtId="0" fontId="6" fillId="18" borderId="13" xfId="0" applyFont="1" applyFill="1" applyBorder="1" applyAlignment="1">
      <alignment horizontal="right"/>
    </xf>
    <xf numFmtId="0" fontId="6" fillId="18" borderId="12" xfId="0" applyFont="1" applyFill="1" applyBorder="1" applyAlignment="1">
      <alignment horizontal="right"/>
    </xf>
    <xf numFmtId="0" fontId="6" fillId="18" borderId="14" xfId="0" applyFont="1" applyFill="1" applyBorder="1" applyAlignment="1">
      <alignment horizontal="right"/>
    </xf>
    <xf numFmtId="0" fontId="4" fillId="18" borderId="10" xfId="0" applyFont="1" applyFill="1" applyBorder="1"/>
    <xf numFmtId="0" fontId="0" fillId="18" borderId="0" xfId="0" applyFill="1" applyAlignment="1">
      <alignment horizontal="center" wrapText="1"/>
    </xf>
    <xf numFmtId="0" fontId="6" fillId="18" borderId="0" xfId="0" applyFont="1" applyFill="1" applyAlignment="1">
      <alignment horizontal="right"/>
    </xf>
    <xf numFmtId="0" fontId="0" fillId="20" borderId="24" xfId="0" applyFill="1" applyBorder="1" applyAlignment="1">
      <alignment vertical="top"/>
    </xf>
    <xf numFmtId="0" fontId="0" fillId="20" borderId="25" xfId="0" applyFill="1" applyBorder="1" applyAlignment="1">
      <alignment vertical="top"/>
    </xf>
    <xf numFmtId="0" fontId="0" fillId="20" borderId="26" xfId="0" applyFill="1" applyBorder="1" applyAlignment="1">
      <alignment vertical="top"/>
    </xf>
    <xf numFmtId="0" fontId="0" fillId="20" borderId="27" xfId="0" applyFill="1" applyBorder="1" applyAlignment="1">
      <alignment vertical="top"/>
    </xf>
    <xf numFmtId="0" fontId="0" fillId="20" borderId="0" xfId="0" applyFill="1" applyAlignment="1">
      <alignment vertical="top"/>
    </xf>
    <xf numFmtId="0" fontId="0" fillId="20" borderId="28" xfId="0" applyFill="1" applyBorder="1" applyAlignment="1">
      <alignment vertical="top"/>
    </xf>
    <xf numFmtId="0" fontId="7" fillId="20" borderId="0" xfId="0" applyFont="1" applyFill="1" applyAlignment="1">
      <alignment vertical="top"/>
    </xf>
    <xf numFmtId="0" fontId="28" fillId="20" borderId="0" xfId="0" applyFont="1" applyFill="1" applyAlignment="1">
      <alignment horizontal="right" vertical="top"/>
    </xf>
    <xf numFmtId="0" fontId="29" fillId="20" borderId="0" xfId="0" applyFont="1" applyFill="1" applyAlignment="1">
      <alignment horizontal="right" vertical="top"/>
    </xf>
    <xf numFmtId="0" fontId="0" fillId="20" borderId="29" xfId="0" applyFill="1" applyBorder="1" applyAlignment="1">
      <alignment vertical="top"/>
    </xf>
    <xf numFmtId="0" fontId="7" fillId="20" borderId="30" xfId="0" applyFont="1" applyFill="1" applyBorder="1" applyAlignment="1">
      <alignment vertical="top"/>
    </xf>
    <xf numFmtId="0" fontId="0" fillId="20" borderId="30" xfId="0" applyFill="1" applyBorder="1" applyAlignment="1">
      <alignment vertical="top"/>
    </xf>
    <xf numFmtId="0" fontId="11" fillId="20" borderId="25" xfId="0" applyFont="1" applyFill="1" applyBorder="1" applyAlignment="1">
      <alignment vertical="top"/>
    </xf>
    <xf numFmtId="0" fontId="12" fillId="18" borderId="10" xfId="0" applyFont="1" applyFill="1" applyBorder="1" applyAlignment="1">
      <alignment horizontal="centerContinuous"/>
    </xf>
    <xf numFmtId="0" fontId="8" fillId="18" borderId="11" xfId="0" applyFont="1" applyFill="1" applyBorder="1"/>
    <xf numFmtId="0" fontId="8" fillId="18" borderId="15" xfId="0" applyFont="1" applyFill="1" applyBorder="1"/>
    <xf numFmtId="0" fontId="8" fillId="18" borderId="15" xfId="0" applyFont="1" applyFill="1" applyBorder="1" applyProtection="1">
      <protection hidden="1"/>
    </xf>
    <xf numFmtId="167" fontId="8" fillId="18" borderId="15" xfId="28" applyNumberFormat="1" applyFont="1" applyFill="1" applyBorder="1" applyProtection="1"/>
    <xf numFmtId="0" fontId="8" fillId="18" borderId="16" xfId="0" applyFont="1" applyFill="1" applyBorder="1"/>
    <xf numFmtId="0" fontId="8" fillId="0" borderId="0" xfId="0" applyFont="1"/>
    <xf numFmtId="3" fontId="0" fillId="18" borderId="0" xfId="0" applyNumberFormat="1" applyFill="1"/>
    <xf numFmtId="0" fontId="12" fillId="18" borderId="15" xfId="0" applyFont="1" applyFill="1" applyBorder="1"/>
    <xf numFmtId="0" fontId="0" fillId="18" borderId="19" xfId="0" applyFill="1" applyBorder="1" applyProtection="1">
      <protection hidden="1"/>
    </xf>
    <xf numFmtId="0" fontId="15" fillId="18" borderId="10" xfId="0" applyFont="1" applyFill="1" applyBorder="1" applyAlignment="1">
      <alignment horizontal="centerContinuous"/>
    </xf>
    <xf numFmtId="0" fontId="12" fillId="18" borderId="10" xfId="0" applyFont="1" applyFill="1" applyBorder="1" applyAlignment="1">
      <alignment vertical="top"/>
    </xf>
    <xf numFmtId="0" fontId="10" fillId="0" borderId="0" xfId="0" applyFont="1"/>
    <xf numFmtId="167" fontId="0" fillId="18" borderId="0" xfId="28" applyNumberFormat="1" applyFont="1" applyFill="1" applyBorder="1" applyAlignment="1" applyProtection="1">
      <alignment wrapText="1"/>
    </xf>
    <xf numFmtId="167" fontId="0" fillId="18" borderId="19" xfId="28" applyNumberFormat="1" applyFont="1" applyFill="1" applyBorder="1" applyAlignment="1" applyProtection="1">
      <alignment wrapText="1"/>
    </xf>
    <xf numFmtId="167" fontId="0" fillId="18" borderId="19" xfId="28" applyNumberFormat="1" applyFont="1" applyFill="1" applyBorder="1" applyProtection="1"/>
    <xf numFmtId="0" fontId="16" fillId="18" borderId="0" xfId="0" applyFont="1" applyFill="1" applyAlignment="1">
      <alignment horizontal="left"/>
    </xf>
    <xf numFmtId="0" fontId="35" fillId="18" borderId="0" xfId="0" applyFont="1" applyFill="1"/>
    <xf numFmtId="0" fontId="6" fillId="18" borderId="0" xfId="0" applyFont="1" applyFill="1"/>
    <xf numFmtId="0" fontId="0" fillId="18" borderId="10" xfId="0" applyFill="1" applyBorder="1" applyAlignment="1">
      <alignment horizontal="right"/>
    </xf>
    <xf numFmtId="0" fontId="13" fillId="18" borderId="0" xfId="0" applyFont="1" applyFill="1" applyAlignment="1">
      <alignment horizontal="left"/>
    </xf>
    <xf numFmtId="0" fontId="20" fillId="18" borderId="0" xfId="0" applyFont="1" applyFill="1" applyAlignment="1">
      <alignment horizontal="centerContinuous"/>
    </xf>
    <xf numFmtId="0" fontId="7" fillId="18" borderId="25" xfId="0" applyFont="1" applyFill="1" applyBorder="1" applyAlignment="1">
      <alignment vertical="top"/>
    </xf>
    <xf numFmtId="0" fontId="15" fillId="18" borderId="0" xfId="0" applyFont="1" applyFill="1" applyAlignment="1">
      <alignment vertical="top"/>
    </xf>
    <xf numFmtId="0" fontId="23" fillId="21" borderId="19" xfId="0" applyFont="1" applyFill="1" applyBorder="1" applyAlignment="1" applyProtection="1">
      <alignment vertical="center"/>
      <protection locked="0"/>
    </xf>
    <xf numFmtId="4" fontId="23" fillId="21" borderId="19" xfId="0" applyNumberFormat="1" applyFont="1" applyFill="1" applyBorder="1" applyAlignment="1" applyProtection="1">
      <alignment vertical="center"/>
      <protection locked="0"/>
    </xf>
    <xf numFmtId="168" fontId="23" fillId="21" borderId="19" xfId="28" applyNumberFormat="1" applyFont="1" applyFill="1" applyBorder="1" applyAlignment="1" applyProtection="1">
      <alignment vertical="center"/>
      <protection locked="0"/>
    </xf>
    <xf numFmtId="0" fontId="23" fillId="21" borderId="19" xfId="0" applyFont="1" applyFill="1" applyBorder="1" applyAlignment="1" applyProtection="1">
      <alignment vertical="center" wrapText="1"/>
      <protection locked="0"/>
    </xf>
    <xf numFmtId="10" fontId="23" fillId="19" borderId="19" xfId="42" applyNumberFormat="1" applyFont="1" applyFill="1" applyBorder="1" applyAlignment="1" applyProtection="1">
      <alignment vertical="center"/>
    </xf>
    <xf numFmtId="3" fontId="23" fillId="19" borderId="19" xfId="28" applyNumberFormat="1" applyFont="1" applyFill="1" applyBorder="1" applyProtection="1"/>
    <xf numFmtId="0" fontId="23" fillId="19" borderId="19" xfId="0" applyFont="1" applyFill="1" applyBorder="1"/>
    <xf numFmtId="3" fontId="23" fillId="19" borderId="19" xfId="0" applyNumberFormat="1" applyFont="1" applyFill="1" applyBorder="1"/>
    <xf numFmtId="0" fontId="4" fillId="18" borderId="19" xfId="0" applyFont="1" applyFill="1" applyBorder="1" applyAlignment="1">
      <alignment horizontal="center" vertical="center" wrapText="1"/>
    </xf>
    <xf numFmtId="0" fontId="4" fillId="18" borderId="19" xfId="30" applyNumberFormat="1" applyFont="1" applyFill="1" applyBorder="1" applyAlignment="1" applyProtection="1">
      <alignment horizontal="center" vertical="center" wrapText="1"/>
    </xf>
    <xf numFmtId="0" fontId="4" fillId="18" borderId="19" xfId="28" applyNumberFormat="1" applyFont="1" applyFill="1" applyBorder="1" applyAlignment="1" applyProtection="1">
      <alignment horizontal="center" vertical="center" wrapText="1"/>
    </xf>
    <xf numFmtId="0" fontId="4" fillId="18" borderId="17" xfId="0" applyFont="1" applyFill="1" applyBorder="1" applyAlignment="1">
      <alignment horizontal="center" vertical="center" wrapText="1"/>
    </xf>
    <xf numFmtId="0" fontId="4" fillId="18" borderId="17" xfId="28" applyNumberFormat="1" applyFont="1" applyFill="1" applyBorder="1" applyAlignment="1" applyProtection="1">
      <alignment horizontal="center" vertical="center" wrapText="1"/>
    </xf>
    <xf numFmtId="0" fontId="15" fillId="18" borderId="0" xfId="0" applyFont="1" applyFill="1"/>
    <xf numFmtId="167" fontId="14" fillId="18" borderId="0" xfId="28" applyNumberFormat="1" applyFont="1" applyFill="1" applyBorder="1" applyProtection="1"/>
    <xf numFmtId="0" fontId="14" fillId="0" borderId="0" xfId="0" applyFont="1"/>
    <xf numFmtId="0" fontId="4" fillId="18" borderId="14" xfId="0" applyFont="1" applyFill="1" applyBorder="1"/>
    <xf numFmtId="0" fontId="0" fillId="18" borderId="14" xfId="0" applyFill="1" applyBorder="1" applyAlignment="1">
      <alignment wrapText="1"/>
    </xf>
    <xf numFmtId="3" fontId="0" fillId="18" borderId="14" xfId="0" applyNumberFormat="1" applyFill="1" applyBorder="1"/>
    <xf numFmtId="0" fontId="4" fillId="18" borderId="14" xfId="0" applyFont="1" applyFill="1" applyBorder="1" applyAlignment="1">
      <alignment horizontal="centerContinuous"/>
    </xf>
    <xf numFmtId="0" fontId="4" fillId="18" borderId="15" xfId="0" applyFont="1" applyFill="1" applyBorder="1" applyAlignment="1">
      <alignment horizontal="right"/>
    </xf>
    <xf numFmtId="168" fontId="0" fillId="18" borderId="15" xfId="28" applyNumberFormat="1" applyFont="1" applyFill="1" applyBorder="1" applyProtection="1"/>
    <xf numFmtId="167" fontId="4" fillId="18" borderId="15" xfId="28" applyNumberFormat="1" applyFont="1" applyFill="1" applyBorder="1" applyAlignment="1" applyProtection="1">
      <alignment horizontal="right"/>
    </xf>
    <xf numFmtId="168" fontId="0" fillId="18" borderId="16" xfId="28" applyNumberFormat="1" applyFont="1" applyFill="1" applyBorder="1" applyProtection="1"/>
    <xf numFmtId="3" fontId="0" fillId="18" borderId="13" xfId="0" applyNumberFormat="1" applyFill="1" applyBorder="1"/>
    <xf numFmtId="0" fontId="4" fillId="18" borderId="17" xfId="0" applyFont="1" applyFill="1" applyBorder="1" applyAlignment="1">
      <alignment horizontal="centerContinuous" vertical="center" wrapText="1"/>
    </xf>
    <xf numFmtId="0" fontId="0" fillId="18" borderId="17" xfId="0" applyFill="1" applyBorder="1" applyAlignment="1">
      <alignment vertical="top" wrapText="1"/>
    </xf>
    <xf numFmtId="168" fontId="0" fillId="18" borderId="14" xfId="28" applyNumberFormat="1" applyFont="1" applyFill="1" applyBorder="1" applyProtection="1"/>
    <xf numFmtId="5" fontId="23" fillId="18" borderId="0" xfId="0" applyNumberFormat="1" applyFont="1" applyFill="1"/>
    <xf numFmtId="3" fontId="23" fillId="0" borderId="19" xfId="0" applyNumberFormat="1" applyFont="1" applyBorder="1" applyProtection="1">
      <protection locked="0"/>
    </xf>
    <xf numFmtId="3" fontId="23" fillId="19" borderId="19" xfId="28" applyNumberFormat="1" applyFont="1" applyFill="1" applyBorder="1" applyAlignment="1" applyProtection="1">
      <alignment vertical="center"/>
    </xf>
    <xf numFmtId="168" fontId="23" fillId="19" borderId="35" xfId="28" applyNumberFormat="1" applyFont="1" applyFill="1" applyBorder="1" applyProtection="1"/>
    <xf numFmtId="3" fontId="31" fillId="19" borderId="19" xfId="0" applyNumberFormat="1" applyFont="1" applyFill="1" applyBorder="1"/>
    <xf numFmtId="167" fontId="5" fillId="18" borderId="0" xfId="28" applyNumberFormat="1" applyFill="1" applyBorder="1" applyAlignment="1" applyProtection="1"/>
    <xf numFmtId="167" fontId="5" fillId="18" borderId="0" xfId="28" applyNumberFormat="1" applyFill="1" applyBorder="1" applyAlignment="1" applyProtection="1">
      <alignment wrapText="1"/>
    </xf>
    <xf numFmtId="167" fontId="5" fillId="18" borderId="19" xfId="28" applyNumberFormat="1" applyFill="1" applyBorder="1" applyAlignment="1" applyProtection="1">
      <alignment wrapText="1"/>
    </xf>
    <xf numFmtId="167" fontId="5" fillId="18" borderId="19" xfId="28" applyNumberFormat="1" applyFill="1" applyBorder="1" applyProtection="1"/>
    <xf numFmtId="168" fontId="5" fillId="18" borderId="15" xfId="28" applyNumberFormat="1" applyFill="1" applyBorder="1" applyProtection="1"/>
    <xf numFmtId="168" fontId="5" fillId="18" borderId="16" xfId="28" applyNumberFormat="1" applyFill="1" applyBorder="1" applyProtection="1"/>
    <xf numFmtId="168" fontId="5" fillId="18" borderId="14" xfId="28" applyNumberFormat="1" applyFill="1" applyBorder="1" applyProtection="1"/>
    <xf numFmtId="2" fontId="23" fillId="18" borderId="0" xfId="0" applyNumberFormat="1" applyFont="1" applyFill="1" applyAlignment="1">
      <alignment vertical="top"/>
    </xf>
    <xf numFmtId="6" fontId="23" fillId="20" borderId="0" xfId="0" applyNumberFormat="1" applyFont="1" applyFill="1" applyAlignment="1">
      <alignment vertical="top"/>
    </xf>
    <xf numFmtId="170" fontId="23" fillId="19" borderId="19" xfId="0" applyNumberFormat="1" applyFont="1" applyFill="1" applyBorder="1" applyAlignment="1">
      <alignment vertical="top"/>
    </xf>
    <xf numFmtId="170" fontId="23" fillId="19" borderId="19" xfId="0" applyNumberFormat="1" applyFont="1" applyFill="1" applyBorder="1"/>
    <xf numFmtId="170" fontId="23" fillId="19" borderId="19" xfId="0" applyNumberFormat="1" applyFont="1" applyFill="1" applyBorder="1" applyAlignment="1">
      <alignment horizontal="right" vertical="top"/>
    </xf>
    <xf numFmtId="4" fontId="23" fillId="21" borderId="19" xfId="0" applyNumberFormat="1" applyFont="1" applyFill="1" applyBorder="1" applyProtection="1">
      <protection locked="0"/>
    </xf>
    <xf numFmtId="168" fontId="23" fillId="19" borderId="19" xfId="0" applyNumberFormat="1" applyFont="1" applyFill="1" applyBorder="1"/>
    <xf numFmtId="168" fontId="23" fillId="19" borderId="19" xfId="28" applyNumberFormat="1" applyFont="1" applyFill="1" applyBorder="1" applyAlignment="1" applyProtection="1">
      <alignment horizontal="right"/>
    </xf>
    <xf numFmtId="0" fontId="0" fillId="18" borderId="19" xfId="0" applyFill="1" applyBorder="1" applyAlignment="1">
      <alignment horizontal="right"/>
    </xf>
    <xf numFmtId="3" fontId="0" fillId="18" borderId="19" xfId="0" applyNumberFormat="1" applyFill="1" applyBorder="1"/>
    <xf numFmtId="49" fontId="0" fillId="18" borderId="19" xfId="0" applyNumberFormat="1" applyFill="1" applyBorder="1" applyAlignment="1">
      <alignment horizontal="right"/>
    </xf>
    <xf numFmtId="4" fontId="5" fillId="18" borderId="19" xfId="42" applyNumberFormat="1" applyFill="1" applyBorder="1" applyProtection="1"/>
    <xf numFmtId="4" fontId="0" fillId="18" borderId="19" xfId="0" applyNumberFormat="1" applyFill="1" applyBorder="1"/>
    <xf numFmtId="4" fontId="5" fillId="18" borderId="19" xfId="42" applyNumberFormat="1" applyFont="1" applyFill="1" applyBorder="1" applyProtection="1"/>
    <xf numFmtId="170" fontId="23" fillId="22" borderId="16" xfId="0" applyNumberFormat="1" applyFont="1" applyFill="1" applyBorder="1"/>
    <xf numFmtId="170" fontId="23" fillId="22" borderId="19" xfId="0" applyNumberFormat="1" applyFont="1" applyFill="1" applyBorder="1"/>
    <xf numFmtId="6" fontId="32" fillId="18" borderId="0" xfId="0" applyNumberFormat="1" applyFont="1" applyFill="1" applyAlignment="1">
      <alignment horizontal="center"/>
    </xf>
    <xf numFmtId="0" fontId="23" fillId="18" borderId="36" xfId="0" applyFont="1" applyFill="1" applyBorder="1"/>
    <xf numFmtId="0" fontId="23" fillId="18" borderId="16" xfId="0" applyFont="1" applyFill="1" applyBorder="1"/>
    <xf numFmtId="0" fontId="30" fillId="18" borderId="0" xfId="0" applyFont="1" applyFill="1" applyAlignment="1">
      <alignment horizontal="left"/>
    </xf>
    <xf numFmtId="3" fontId="23" fillId="18" borderId="0" xfId="0" applyNumberFormat="1" applyFont="1" applyFill="1" applyAlignment="1">
      <alignment horizontal="right"/>
    </xf>
    <xf numFmtId="3" fontId="23" fillId="19" borderId="37" xfId="28" applyNumberFormat="1" applyFont="1" applyFill="1" applyBorder="1" applyProtection="1"/>
    <xf numFmtId="3" fontId="23" fillId="19" borderId="35" xfId="0" applyNumberFormat="1" applyFont="1" applyFill="1" applyBorder="1"/>
    <xf numFmtId="0" fontId="5" fillId="18" borderId="15" xfId="0" applyFont="1" applyFill="1" applyBorder="1" applyAlignment="1">
      <alignment horizontal="left"/>
    </xf>
    <xf numFmtId="3" fontId="15" fillId="0" borderId="0" xfId="0" applyNumberFormat="1" applyFont="1" applyAlignment="1">
      <alignment horizontal="center" wrapText="1"/>
    </xf>
    <xf numFmtId="0" fontId="46" fillId="20" borderId="30" xfId="0" applyFont="1" applyFill="1" applyBorder="1" applyAlignment="1">
      <alignment horizontal="right" vertical="top"/>
    </xf>
    <xf numFmtId="0" fontId="45" fillId="20" borderId="31" xfId="0" applyFont="1" applyFill="1" applyBorder="1" applyAlignment="1">
      <alignment vertical="top"/>
    </xf>
    <xf numFmtId="0" fontId="45" fillId="20" borderId="0" xfId="0" applyFont="1" applyFill="1" applyAlignment="1">
      <alignment vertical="top"/>
    </xf>
    <xf numFmtId="170" fontId="45" fillId="20" borderId="38" xfId="0" applyNumberFormat="1" applyFont="1" applyFill="1" applyBorder="1"/>
    <xf numFmtId="170" fontId="23" fillId="18" borderId="40" xfId="0" applyNumberFormat="1" applyFont="1" applyFill="1" applyBorder="1" applyAlignment="1">
      <alignment horizontal="center"/>
    </xf>
    <xf numFmtId="0" fontId="26" fillId="18" borderId="0" xfId="0" applyFont="1" applyFill="1" applyAlignment="1">
      <alignment vertical="top"/>
    </xf>
    <xf numFmtId="0" fontId="0" fillId="24" borderId="0" xfId="0" applyFill="1" applyAlignment="1">
      <alignment vertical="top"/>
    </xf>
    <xf numFmtId="0" fontId="49" fillId="18" borderId="0" xfId="0" applyFont="1" applyFill="1" applyAlignment="1">
      <alignment vertical="top"/>
    </xf>
    <xf numFmtId="0" fontId="50" fillId="18" borderId="0" xfId="0" applyFont="1" applyFill="1" applyAlignment="1">
      <alignment vertical="top"/>
    </xf>
    <xf numFmtId="0" fontId="18" fillId="0" borderId="19" xfId="0" applyFont="1" applyBorder="1" applyAlignment="1" applyProtection="1">
      <alignment horizontal="center"/>
      <protection locked="0"/>
    </xf>
    <xf numFmtId="0" fontId="19" fillId="0" borderId="19" xfId="0" applyFont="1" applyBorder="1" applyAlignment="1" applyProtection="1">
      <alignment horizontal="left"/>
      <protection locked="0"/>
    </xf>
    <xf numFmtId="14" fontId="19" fillId="0" borderId="19" xfId="0" applyNumberFormat="1" applyFont="1" applyBorder="1" applyAlignment="1" applyProtection="1">
      <alignment horizontal="left"/>
      <protection locked="0"/>
    </xf>
    <xf numFmtId="0" fontId="17" fillId="18" borderId="0" xfId="0" applyFont="1" applyFill="1" applyAlignment="1">
      <alignment horizontal="centerContinuous"/>
    </xf>
    <xf numFmtId="0" fontId="38" fillId="18" borderId="0" xfId="0" applyFont="1" applyFill="1" applyAlignment="1">
      <alignment horizontal="centerContinuous"/>
    </xf>
    <xf numFmtId="0" fontId="39" fillId="18" borderId="0" xfId="0" applyFont="1" applyFill="1" applyAlignment="1">
      <alignment horizontal="centerContinuous"/>
    </xf>
    <xf numFmtId="0" fontId="40" fillId="18" borderId="0" xfId="0" applyFont="1" applyFill="1" applyAlignment="1">
      <alignment horizontal="centerContinuous"/>
    </xf>
    <xf numFmtId="0" fontId="41" fillId="18" borderId="0" xfId="0" applyFont="1" applyFill="1"/>
    <xf numFmtId="0" fontId="51" fillId="18" borderId="0" xfId="0" applyFont="1" applyFill="1"/>
    <xf numFmtId="0" fontId="13" fillId="18" borderId="0" xfId="0" applyFont="1" applyFill="1"/>
    <xf numFmtId="0" fontId="19" fillId="18" borderId="0" xfId="0" applyFont="1" applyFill="1" applyAlignment="1">
      <alignment horizontal="left"/>
    </xf>
    <xf numFmtId="0" fontId="34" fillId="18" borderId="0" xfId="0" applyFont="1" applyFill="1"/>
    <xf numFmtId="0" fontId="43" fillId="18" borderId="0" xfId="0" applyFont="1" applyFill="1" applyAlignment="1">
      <alignment horizontal="left"/>
    </xf>
    <xf numFmtId="0" fontId="33" fillId="18" borderId="0" xfId="0" applyFont="1" applyFill="1" applyAlignment="1">
      <alignment horizontal="left"/>
    </xf>
    <xf numFmtId="0" fontId="16" fillId="18" borderId="10" xfId="0" applyFont="1" applyFill="1" applyBorder="1" applyAlignment="1" applyProtection="1">
      <alignment horizontal="left"/>
      <protection hidden="1"/>
    </xf>
    <xf numFmtId="0" fontId="53" fillId="18" borderId="0" xfId="0" applyFont="1" applyFill="1"/>
    <xf numFmtId="0" fontId="23" fillId="18" borderId="0" xfId="0" applyFont="1" applyFill="1"/>
    <xf numFmtId="0" fontId="54" fillId="21" borderId="0" xfId="0" applyFont="1" applyFill="1"/>
    <xf numFmtId="169" fontId="23" fillId="19" borderId="19" xfId="0" applyNumberFormat="1" applyFont="1" applyFill="1" applyBorder="1"/>
    <xf numFmtId="169" fontId="23" fillId="19" borderId="37" xfId="0" applyNumberFormat="1" applyFont="1" applyFill="1" applyBorder="1"/>
    <xf numFmtId="169" fontId="23" fillId="19" borderId="35" xfId="0" applyNumberFormat="1" applyFont="1" applyFill="1" applyBorder="1"/>
    <xf numFmtId="170" fontId="23" fillId="19" borderId="19" xfId="0" applyNumberFormat="1" applyFont="1" applyFill="1" applyBorder="1" applyAlignment="1">
      <alignment horizontal="right"/>
    </xf>
    <xf numFmtId="4" fontId="23" fillId="19" borderId="19" xfId="0" applyNumberFormat="1" applyFont="1" applyFill="1" applyBorder="1"/>
    <xf numFmtId="0" fontId="0" fillId="19" borderId="0" xfId="0" applyFill="1"/>
    <xf numFmtId="0" fontId="16" fillId="0" borderId="0" xfId="0" applyFont="1" applyAlignment="1">
      <alignment horizontal="center"/>
    </xf>
    <xf numFmtId="166" fontId="5" fillId="0" borderId="0" xfId="29" applyBorder="1"/>
    <xf numFmtId="3" fontId="0" fillId="0" borderId="0" xfId="0" applyNumberFormat="1"/>
    <xf numFmtId="3" fontId="0" fillId="19" borderId="0" xfId="0" applyNumberFormat="1" applyFill="1"/>
    <xf numFmtId="167" fontId="0" fillId="0" borderId="0" xfId="28" applyNumberFormat="1" applyFont="1" applyBorder="1"/>
    <xf numFmtId="0" fontId="0" fillId="26" borderId="0" xfId="0" applyFill="1"/>
    <xf numFmtId="0" fontId="0" fillId="18" borderId="0" xfId="0" applyFill="1" applyAlignment="1">
      <alignment horizontal="left" vertical="top"/>
    </xf>
    <xf numFmtId="3" fontId="23" fillId="18" borderId="0" xfId="0" applyNumberFormat="1" applyFont="1" applyFill="1"/>
    <xf numFmtId="0" fontId="0" fillId="18" borderId="42" xfId="0" applyFill="1" applyBorder="1"/>
    <xf numFmtId="0" fontId="0" fillId="18" borderId="15" xfId="0" applyFill="1" applyBorder="1" applyAlignment="1">
      <alignment wrapText="1"/>
    </xf>
    <xf numFmtId="0" fontId="0" fillId="18" borderId="43" xfId="0" applyFill="1" applyBorder="1"/>
    <xf numFmtId="3" fontId="0" fillId="18" borderId="0" xfId="0" applyNumberFormat="1" applyFill="1" applyAlignment="1">
      <alignment horizontal="right" vertical="top"/>
    </xf>
    <xf numFmtId="169" fontId="23" fillId="18" borderId="0" xfId="0" applyNumberFormat="1" applyFont="1" applyFill="1"/>
    <xf numFmtId="0" fontId="55" fillId="18" borderId="0" xfId="0" applyFont="1" applyFill="1" applyAlignment="1">
      <alignment wrapText="1"/>
    </xf>
    <xf numFmtId="0" fontId="44" fillId="18" borderId="0" xfId="0" applyFont="1" applyFill="1"/>
    <xf numFmtId="4" fontId="23" fillId="21" borderId="19" xfId="0" applyNumberFormat="1" applyFont="1" applyFill="1" applyBorder="1" applyAlignment="1" applyProtection="1">
      <alignment horizontal="center" vertical="top" wrapText="1"/>
      <protection locked="0"/>
    </xf>
    <xf numFmtId="4" fontId="23" fillId="21" borderId="19" xfId="0" applyNumberFormat="1" applyFont="1" applyFill="1" applyBorder="1" applyAlignment="1" applyProtection="1">
      <alignment vertical="top" wrapText="1"/>
      <protection locked="0"/>
    </xf>
    <xf numFmtId="0" fontId="0" fillId="0" borderId="19" xfId="0" applyBorder="1"/>
    <xf numFmtId="166" fontId="0" fillId="0" borderId="0" xfId="0" applyNumberFormat="1"/>
    <xf numFmtId="0" fontId="11" fillId="18" borderId="0" xfId="0" applyFont="1" applyFill="1" applyAlignment="1">
      <alignment horizontal="left"/>
    </xf>
    <xf numFmtId="0" fontId="24" fillId="18" borderId="0" xfId="0" applyFont="1" applyFill="1"/>
    <xf numFmtId="0" fontId="56" fillId="18" borderId="0" xfId="0" applyFont="1" applyFill="1" applyAlignment="1">
      <alignment horizontal="right"/>
    </xf>
    <xf numFmtId="0" fontId="13" fillId="18" borderId="0" xfId="0" applyFont="1" applyFill="1" applyAlignment="1">
      <alignment horizontal="right"/>
    </xf>
    <xf numFmtId="0" fontId="16" fillId="18" borderId="0" xfId="0" applyFont="1" applyFill="1" applyAlignment="1">
      <alignment horizontal="right"/>
    </xf>
    <xf numFmtId="0" fontId="57" fillId="18" borderId="0" xfId="0" applyFont="1" applyFill="1"/>
    <xf numFmtId="0" fontId="58" fillId="18" borderId="0" xfId="0" applyFont="1" applyFill="1"/>
    <xf numFmtId="0" fontId="59" fillId="18" borderId="0" xfId="0" applyFont="1" applyFill="1" applyAlignment="1">
      <alignment horizontal="right"/>
    </xf>
    <xf numFmtId="171" fontId="0" fillId="0" borderId="0" xfId="0" applyNumberFormat="1"/>
    <xf numFmtId="0" fontId="5" fillId="0" borderId="0" xfId="0" applyFont="1"/>
    <xf numFmtId="0" fontId="17" fillId="18" borderId="0" xfId="0" applyFont="1" applyFill="1" applyAlignment="1">
      <alignment horizontal="centerContinuous" wrapText="1"/>
    </xf>
    <xf numFmtId="3" fontId="0" fillId="20" borderId="19" xfId="0" applyNumberFormat="1" applyFill="1" applyBorder="1"/>
    <xf numFmtId="173" fontId="0" fillId="0" borderId="0" xfId="0" applyNumberFormat="1"/>
    <xf numFmtId="0" fontId="60" fillId="0" borderId="0" xfId="0" applyFont="1"/>
    <xf numFmtId="0" fontId="78" fillId="0" borderId="0" xfId="0" applyFont="1"/>
    <xf numFmtId="0" fontId="79" fillId="0" borderId="0" xfId="0" applyFont="1"/>
    <xf numFmtId="0" fontId="0" fillId="18" borderId="0" xfId="0" applyFill="1" applyAlignment="1">
      <alignment horizontal="center"/>
    </xf>
    <xf numFmtId="0" fontId="13" fillId="18" borderId="15" xfId="0" applyFont="1" applyFill="1" applyBorder="1" applyAlignment="1">
      <alignment horizontal="left"/>
    </xf>
    <xf numFmtId="0" fontId="13" fillId="18" borderId="15" xfId="0" applyFont="1" applyFill="1" applyBorder="1"/>
    <xf numFmtId="0" fontId="13" fillId="18" borderId="12" xfId="0" applyFont="1" applyFill="1" applyBorder="1"/>
    <xf numFmtId="0" fontId="13" fillId="18" borderId="12" xfId="0" applyFont="1" applyFill="1" applyBorder="1" applyAlignment="1">
      <alignment horizontal="left"/>
    </xf>
    <xf numFmtId="0" fontId="77" fillId="18" borderId="0" xfId="0" applyFont="1" applyFill="1"/>
    <xf numFmtId="0" fontId="0" fillId="18" borderId="10" xfId="0" applyFill="1" applyBorder="1" applyAlignment="1">
      <alignment horizontal="left"/>
    </xf>
    <xf numFmtId="0" fontId="0" fillId="18" borderId="14" xfId="0" applyFill="1" applyBorder="1" applyAlignment="1">
      <alignment horizontal="left"/>
    </xf>
    <xf numFmtId="0" fontId="0" fillId="0" borderId="0" xfId="0" applyAlignment="1">
      <alignment horizontal="left"/>
    </xf>
    <xf numFmtId="0" fontId="0" fillId="18" borderId="0" xfId="0" applyFill="1" applyAlignment="1">
      <alignment horizontal="center" vertical="center" wrapText="1"/>
    </xf>
    <xf numFmtId="0" fontId="80" fillId="18" borderId="0" xfId="0" applyFont="1" applyFill="1" applyAlignment="1">
      <alignment horizontal="right" wrapText="1"/>
    </xf>
    <xf numFmtId="0" fontId="0" fillId="18" borderId="0" xfId="0" applyFill="1" applyAlignment="1">
      <alignment horizontal="left"/>
    </xf>
    <xf numFmtId="0" fontId="80" fillId="18" borderId="0" xfId="0" applyFont="1" applyFill="1" applyAlignment="1">
      <alignment horizontal="right"/>
    </xf>
    <xf numFmtId="0" fontId="80" fillId="18" borderId="0" xfId="0" applyFont="1" applyFill="1" applyAlignment="1">
      <alignment horizontal="right" vertical="top"/>
    </xf>
    <xf numFmtId="0" fontId="80" fillId="18" borderId="0" xfId="0" applyFont="1" applyFill="1" applyAlignment="1">
      <alignment horizontal="right" vertical="top" wrapText="1"/>
    </xf>
    <xf numFmtId="0" fontId="13" fillId="0" borderId="0" xfId="0" applyFont="1"/>
    <xf numFmtId="0" fontId="81" fillId="0" borderId="0" xfId="0" applyFont="1"/>
    <xf numFmtId="0" fontId="83" fillId="0" borderId="0" xfId="0" applyFont="1" applyAlignment="1">
      <alignment horizontal="right" vertical="center"/>
    </xf>
    <xf numFmtId="0" fontId="84" fillId="0" borderId="0" xfId="0" applyFont="1" applyAlignment="1">
      <alignment vertical="center"/>
    </xf>
    <xf numFmtId="0" fontId="13" fillId="18" borderId="10" xfId="0" applyFont="1" applyFill="1" applyBorder="1"/>
    <xf numFmtId="0" fontId="13" fillId="18" borderId="14" xfId="0" applyFont="1" applyFill="1" applyBorder="1"/>
    <xf numFmtId="0" fontId="0" fillId="18" borderId="15" xfId="0" applyFill="1" applyBorder="1" applyAlignment="1">
      <alignment horizontal="center" vertical="center" wrapText="1"/>
    </xf>
    <xf numFmtId="0" fontId="0" fillId="18" borderId="12" xfId="0" applyFill="1" applyBorder="1" applyAlignment="1">
      <alignment wrapText="1"/>
    </xf>
    <xf numFmtId="0" fontId="0" fillId="18" borderId="12" xfId="0" applyFill="1" applyBorder="1" applyAlignment="1">
      <alignment horizontal="center" vertical="center" wrapText="1"/>
    </xf>
    <xf numFmtId="0" fontId="77" fillId="18" borderId="30" xfId="0" applyFont="1" applyFill="1" applyBorder="1" applyAlignment="1">
      <alignment vertical="center" wrapText="1"/>
    </xf>
    <xf numFmtId="0" fontId="0" fillId="18" borderId="40" xfId="0" applyFill="1" applyBorder="1"/>
    <xf numFmtId="10" fontId="23" fillId="19" borderId="19" xfId="0" applyNumberFormat="1" applyFont="1" applyFill="1" applyBorder="1"/>
    <xf numFmtId="164" fontId="0" fillId="20" borderId="19" xfId="0" applyNumberFormat="1" applyFill="1" applyBorder="1"/>
    <xf numFmtId="3" fontId="0" fillId="28" borderId="19" xfId="0" applyNumberFormat="1" applyFill="1" applyBorder="1"/>
    <xf numFmtId="172" fontId="0" fillId="30" borderId="19" xfId="0" applyNumberFormat="1" applyFill="1" applyBorder="1"/>
    <xf numFmtId="0" fontId="5" fillId="18" borderId="0" xfId="0" applyFont="1" applyFill="1" applyAlignment="1">
      <alignment wrapText="1"/>
    </xf>
    <xf numFmtId="174" fontId="19" fillId="19" borderId="19" xfId="46" applyNumberFormat="1" applyFont="1" applyFill="1" applyBorder="1"/>
    <xf numFmtId="174" fontId="19" fillId="19" borderId="19" xfId="46" applyNumberFormat="1" applyFont="1" applyFill="1" applyBorder="1" applyAlignment="1">
      <alignment horizontal="right"/>
    </xf>
    <xf numFmtId="174" fontId="18" fillId="19" borderId="19" xfId="46" applyNumberFormat="1" applyFont="1" applyFill="1" applyBorder="1"/>
    <xf numFmtId="0" fontId="4" fillId="0" borderId="40" xfId="0" applyFont="1" applyBorder="1" applyAlignment="1">
      <alignment horizontal="center" vertical="center" wrapText="1"/>
    </xf>
    <xf numFmtId="0" fontId="4" fillId="0" borderId="0" xfId="0" applyFont="1" applyAlignment="1">
      <alignment horizontal="center"/>
    </xf>
    <xf numFmtId="0" fontId="4" fillId="0" borderId="40" xfId="0" applyFont="1" applyBorder="1" applyAlignment="1">
      <alignment horizontal="center" wrapText="1"/>
    </xf>
    <xf numFmtId="166" fontId="4" fillId="0" borderId="0" xfId="29" applyFont="1" applyFill="1" applyAlignment="1">
      <alignment horizontal="center"/>
    </xf>
    <xf numFmtId="171" fontId="4" fillId="31" borderId="19" xfId="0" applyNumberFormat="1" applyFont="1" applyFill="1" applyBorder="1" applyAlignment="1">
      <alignment horizontal="center" wrapText="1"/>
    </xf>
    <xf numFmtId="166" fontId="4" fillId="33" borderId="19" xfId="29" applyFont="1" applyFill="1" applyBorder="1" applyAlignment="1">
      <alignment horizontal="center" wrapText="1"/>
    </xf>
    <xf numFmtId="171" fontId="4" fillId="33" borderId="19" xfId="0" applyNumberFormat="1" applyFont="1" applyFill="1" applyBorder="1" applyAlignment="1">
      <alignment horizontal="center" wrapText="1"/>
    </xf>
    <xf numFmtId="0" fontId="4" fillId="20" borderId="19" xfId="0" applyFont="1" applyFill="1" applyBorder="1" applyAlignment="1">
      <alignment horizontal="center" wrapText="1"/>
    </xf>
    <xf numFmtId="0" fontId="5" fillId="31" borderId="37" xfId="0" applyFont="1" applyFill="1" applyBorder="1" applyAlignment="1">
      <alignment horizontal="center" wrapText="1"/>
    </xf>
    <xf numFmtId="166" fontId="0" fillId="0" borderId="0" xfId="28" applyFont="1" applyAlignment="1" applyProtection="1">
      <alignment vertical="top"/>
    </xf>
    <xf numFmtId="0" fontId="5" fillId="18" borderId="0" xfId="0" quotePrefix="1" applyFont="1" applyFill="1" applyAlignment="1">
      <alignment wrapText="1"/>
    </xf>
    <xf numFmtId="0" fontId="0" fillId="18" borderId="12" xfId="0" applyFill="1" applyBorder="1" applyAlignment="1">
      <alignment horizontal="left"/>
    </xf>
    <xf numFmtId="0" fontId="23" fillId="21" borderId="19" xfId="0" applyFont="1" applyFill="1" applyBorder="1" applyAlignment="1" applyProtection="1">
      <alignment horizontal="right"/>
      <protection locked="0"/>
    </xf>
    <xf numFmtId="3" fontId="23" fillId="21" borderId="19" xfId="0" applyNumberFormat="1" applyFont="1" applyFill="1" applyBorder="1" applyProtection="1">
      <protection locked="0"/>
    </xf>
    <xf numFmtId="49" fontId="23" fillId="21" borderId="19" xfId="0" applyNumberFormat="1" applyFont="1" applyFill="1" applyBorder="1" applyAlignment="1" applyProtection="1">
      <alignment horizontal="right"/>
      <protection locked="0"/>
    </xf>
    <xf numFmtId="0" fontId="23" fillId="21" borderId="19" xfId="0" applyFont="1" applyFill="1" applyBorder="1" applyProtection="1">
      <protection locked="0"/>
    </xf>
    <xf numFmtId="4" fontId="23" fillId="21" borderId="19" xfId="42" applyNumberFormat="1" applyFont="1" applyFill="1" applyBorder="1" applyProtection="1">
      <protection locked="0"/>
    </xf>
    <xf numFmtId="0" fontId="5" fillId="18" borderId="0" xfId="0" applyFont="1" applyFill="1" applyAlignment="1">
      <alignment vertical="top" wrapText="1"/>
    </xf>
    <xf numFmtId="0" fontId="80" fillId="18" borderId="15" xfId="0" applyFont="1" applyFill="1" applyBorder="1" applyAlignment="1">
      <alignment horizontal="right" wrapText="1"/>
    </xf>
    <xf numFmtId="0" fontId="80" fillId="18" borderId="12" xfId="0" applyFont="1" applyFill="1" applyBorder="1" applyAlignment="1">
      <alignment horizontal="right" wrapText="1"/>
    </xf>
    <xf numFmtId="0" fontId="4" fillId="20" borderId="40" xfId="0" applyFont="1" applyFill="1" applyBorder="1" applyAlignment="1">
      <alignment horizontal="center" wrapText="1"/>
    </xf>
    <xf numFmtId="0" fontId="4" fillId="0" borderId="0" xfId="0" applyFont="1"/>
    <xf numFmtId="0" fontId="5" fillId="18" borderId="17" xfId="0" applyFont="1" applyFill="1" applyBorder="1"/>
    <xf numFmtId="0" fontId="0" fillId="0" borderId="45" xfId="0" applyBorder="1" applyAlignment="1">
      <alignment wrapText="1"/>
    </xf>
    <xf numFmtId="0" fontId="97" fillId="29" borderId="0" xfId="0" applyFont="1" applyFill="1"/>
    <xf numFmtId="0" fontId="23" fillId="21" borderId="35" xfId="0" applyFont="1" applyFill="1" applyBorder="1" applyAlignment="1" applyProtection="1">
      <alignment vertical="center"/>
      <protection locked="0"/>
    </xf>
    <xf numFmtId="3" fontId="23" fillId="19" borderId="37" xfId="28" applyNumberFormat="1" applyFont="1" applyFill="1" applyBorder="1" applyAlignment="1" applyProtection="1">
      <alignment vertical="center"/>
    </xf>
    <xf numFmtId="0" fontId="5" fillId="18" borderId="0" xfId="0" quotePrefix="1" applyFont="1" applyFill="1" applyAlignment="1">
      <alignment vertical="top"/>
    </xf>
    <xf numFmtId="1" fontId="19" fillId="0" borderId="19" xfId="0" applyNumberFormat="1" applyFont="1" applyBorder="1" applyAlignment="1" applyProtection="1">
      <alignment horizontal="left"/>
      <protection locked="0"/>
    </xf>
    <xf numFmtId="3" fontId="0" fillId="0" borderId="19" xfId="0" applyNumberFormat="1" applyBorder="1" applyProtection="1">
      <protection locked="0"/>
    </xf>
    <xf numFmtId="170" fontId="0" fillId="20" borderId="19" xfId="0" applyNumberFormat="1" applyFill="1" applyBorder="1"/>
    <xf numFmtId="170" fontId="0" fillId="0" borderId="19" xfId="0" applyNumberFormat="1" applyBorder="1" applyProtection="1">
      <protection locked="0"/>
    </xf>
    <xf numFmtId="170" fontId="0" fillId="30" borderId="19" xfId="0" applyNumberFormat="1" applyFill="1" applyBorder="1"/>
    <xf numFmtId="166" fontId="4" fillId="0" borderId="40" xfId="29" applyFont="1" applyFill="1" applyBorder="1" applyAlignment="1">
      <alignment horizontal="center" vertical="center" wrapText="1"/>
    </xf>
    <xf numFmtId="0" fontId="5" fillId="20" borderId="40" xfId="0" applyFont="1" applyFill="1" applyBorder="1" applyAlignment="1">
      <alignment horizontal="center" wrapText="1"/>
    </xf>
    <xf numFmtId="10" fontId="0" fillId="0" borderId="19" xfId="0" applyNumberFormat="1" applyBorder="1" applyProtection="1">
      <protection locked="0"/>
    </xf>
    <xf numFmtId="170" fontId="0" fillId="0" borderId="19" xfId="0" applyNumberFormat="1" applyBorder="1" applyAlignment="1" applyProtection="1">
      <alignment horizontal="center"/>
      <protection locked="0"/>
    </xf>
    <xf numFmtId="4" fontId="0" fillId="0" borderId="0" xfId="0" applyNumberFormat="1" applyAlignment="1">
      <alignment vertical="top"/>
    </xf>
    <xf numFmtId="174" fontId="87" fillId="19" borderId="19" xfId="46" applyNumberFormat="1" applyFont="1" applyFill="1" applyBorder="1"/>
    <xf numFmtId="0" fontId="5" fillId="18" borderId="12" xfId="0" applyFont="1" applyFill="1" applyBorder="1"/>
    <xf numFmtId="0" fontId="5" fillId="18" borderId="0" xfId="0" applyFont="1" applyFill="1" applyAlignment="1">
      <alignment vertical="top"/>
    </xf>
    <xf numFmtId="0" fontId="5" fillId="18" borderId="0" xfId="0" applyFont="1" applyFill="1" applyAlignment="1">
      <alignment vertical="center"/>
    </xf>
    <xf numFmtId="0" fontId="5" fillId="18" borderId="0" xfId="0" applyFont="1" applyFill="1"/>
    <xf numFmtId="0" fontId="5" fillId="18" borderId="44" xfId="0" applyFont="1" applyFill="1" applyBorder="1" applyAlignment="1">
      <alignment vertical="top"/>
    </xf>
    <xf numFmtId="0" fontId="5" fillId="18" borderId="44" xfId="0" applyFont="1" applyFill="1" applyBorder="1"/>
    <xf numFmtId="0" fontId="5" fillId="18" borderId="10" xfId="0" applyFont="1" applyFill="1" applyBorder="1"/>
    <xf numFmtId="0" fontId="5" fillId="18" borderId="14" xfId="0" applyFont="1" applyFill="1" applyBorder="1"/>
    <xf numFmtId="0" fontId="100" fillId="29" borderId="0" xfId="0" applyFont="1" applyFill="1" applyAlignment="1">
      <alignment vertical="center"/>
    </xf>
    <xf numFmtId="0" fontId="97" fillId="29" borderId="0" xfId="0" applyFont="1" applyFill="1" applyAlignment="1">
      <alignment vertical="center"/>
    </xf>
    <xf numFmtId="0" fontId="0" fillId="0" borderId="0" xfId="0" applyAlignment="1">
      <alignment vertical="center"/>
    </xf>
    <xf numFmtId="0" fontId="35" fillId="29" borderId="0" xfId="0" applyFont="1" applyFill="1" applyAlignment="1">
      <alignment vertical="center"/>
    </xf>
    <xf numFmtId="166" fontId="35" fillId="29" borderId="0" xfId="0" applyNumberFormat="1" applyFont="1" applyFill="1" applyAlignment="1">
      <alignment vertical="center"/>
    </xf>
    <xf numFmtId="171" fontId="35" fillId="29" borderId="0" xfId="0" applyNumberFormat="1" applyFont="1" applyFill="1" applyAlignment="1">
      <alignment vertical="center"/>
    </xf>
    <xf numFmtId="0" fontId="35" fillId="0" borderId="0" xfId="0" applyFont="1" applyAlignment="1">
      <alignment vertical="center"/>
    </xf>
    <xf numFmtId="0" fontId="0" fillId="0" borderId="19" xfId="0" applyBorder="1" applyProtection="1">
      <protection locked="0"/>
    </xf>
    <xf numFmtId="3" fontId="0" fillId="28" borderId="19" xfId="0" applyNumberFormat="1" applyFill="1" applyBorder="1" applyProtection="1">
      <protection locked="0"/>
    </xf>
    <xf numFmtId="170" fontId="23" fillId="19" borderId="19" xfId="0" applyNumberFormat="1" applyFont="1" applyFill="1" applyBorder="1" applyAlignment="1" applyProtection="1">
      <alignment horizontal="right" vertical="top"/>
      <protection hidden="1"/>
    </xf>
    <xf numFmtId="0" fontId="4" fillId="18" borderId="0" xfId="0" applyFont="1" applyFill="1" applyAlignment="1">
      <alignment horizontal="left" wrapText="1"/>
    </xf>
    <xf numFmtId="174" fontId="19" fillId="31" borderId="19" xfId="46" applyNumberFormat="1" applyFont="1" applyFill="1" applyBorder="1" applyProtection="1">
      <protection locked="0"/>
    </xf>
    <xf numFmtId="174" fontId="18" fillId="31" borderId="19" xfId="46" applyNumberFormat="1" applyFont="1" applyFill="1" applyBorder="1" applyProtection="1">
      <protection locked="0"/>
    </xf>
    <xf numFmtId="10" fontId="93" fillId="31" borderId="19" xfId="42" applyNumberFormat="1" applyFont="1" applyFill="1" applyBorder="1" applyProtection="1">
      <protection locked="0"/>
    </xf>
    <xf numFmtId="10" fontId="93" fillId="31" borderId="19" xfId="47" applyNumberFormat="1" applyFont="1" applyFill="1" applyBorder="1" applyProtection="1">
      <protection locked="0"/>
    </xf>
    <xf numFmtId="0" fontId="4" fillId="18" borderId="37" xfId="0" applyFont="1" applyFill="1" applyBorder="1" applyAlignment="1">
      <alignment horizontal="center" vertical="center" wrapText="1"/>
    </xf>
    <xf numFmtId="0" fontId="4" fillId="18" borderId="35" xfId="0" applyFont="1" applyFill="1" applyBorder="1" applyAlignment="1">
      <alignment horizontal="center" vertical="center" wrapText="1"/>
    </xf>
    <xf numFmtId="0" fontId="0" fillId="18" borderId="0" xfId="0" applyFill="1" applyAlignment="1">
      <alignment horizontal="left" wrapText="1"/>
    </xf>
    <xf numFmtId="0" fontId="102" fillId="28" borderId="37" xfId="0" applyFont="1" applyFill="1" applyBorder="1"/>
    <xf numFmtId="0" fontId="103" fillId="28" borderId="36" xfId="0" applyFont="1" applyFill="1" applyBorder="1"/>
    <xf numFmtId="0" fontId="103" fillId="28" borderId="35" xfId="0" applyFont="1" applyFill="1" applyBorder="1"/>
    <xf numFmtId="0" fontId="4" fillId="20" borderId="35" xfId="0" applyFont="1" applyFill="1" applyBorder="1" applyAlignment="1">
      <alignment horizontal="center" wrapText="1"/>
    </xf>
    <xf numFmtId="0" fontId="4" fillId="28" borderId="19" xfId="0" applyFont="1" applyFill="1" applyBorder="1" applyAlignment="1">
      <alignment wrapText="1"/>
    </xf>
    <xf numFmtId="0" fontId="5" fillId="0" borderId="19" xfId="0" applyFont="1" applyBorder="1" applyAlignment="1">
      <alignment horizontal="center" vertical="center" wrapText="1"/>
    </xf>
    <xf numFmtId="0" fontId="4" fillId="20" borderId="19" xfId="0" applyFont="1" applyFill="1" applyBorder="1" applyAlignment="1">
      <alignment horizontal="center" vertical="center"/>
    </xf>
    <xf numFmtId="0" fontId="4" fillId="20" borderId="19" xfId="0" applyFont="1" applyFill="1" applyBorder="1" applyAlignment="1">
      <alignment horizontal="center" vertical="center" wrapText="1"/>
    </xf>
    <xf numFmtId="0" fontId="4" fillId="0" borderId="19" xfId="0" applyFont="1" applyBorder="1" applyAlignment="1">
      <alignment horizontal="center" wrapText="1"/>
    </xf>
    <xf numFmtId="0" fontId="5" fillId="0" borderId="40" xfId="0" applyFont="1" applyBorder="1"/>
    <xf numFmtId="0" fontId="4" fillId="18" borderId="18" xfId="0" applyFont="1" applyFill="1" applyBorder="1" applyAlignment="1">
      <alignment horizontal="center" vertical="center" wrapText="1"/>
    </xf>
    <xf numFmtId="0" fontId="4" fillId="18" borderId="18" xfId="0" applyFont="1" applyFill="1" applyBorder="1" applyAlignment="1">
      <alignment horizontal="centerContinuous" vertical="center" wrapText="1"/>
    </xf>
    <xf numFmtId="0" fontId="5" fillId="20" borderId="0" xfId="0" applyFont="1" applyFill="1" applyAlignment="1">
      <alignment vertical="top"/>
    </xf>
    <xf numFmtId="0" fontId="4" fillId="18" borderId="17" xfId="0" applyFont="1" applyFill="1" applyBorder="1" applyAlignment="1">
      <alignment vertical="top"/>
    </xf>
    <xf numFmtId="0" fontId="4" fillId="18" borderId="11" xfId="0" applyFont="1" applyFill="1" applyBorder="1" applyAlignment="1">
      <alignment horizontal="left" vertical="top" wrapText="1"/>
    </xf>
    <xf numFmtId="0" fontId="4" fillId="18" borderId="37" xfId="0" applyFont="1" applyFill="1" applyBorder="1"/>
    <xf numFmtId="0" fontId="23" fillId="21" borderId="37" xfId="0" applyFont="1" applyFill="1" applyBorder="1" applyAlignment="1" applyProtection="1">
      <alignment vertical="justify"/>
      <protection locked="0"/>
    </xf>
    <xf numFmtId="0" fontId="23" fillId="21" borderId="36" xfId="0" applyFont="1" applyFill="1" applyBorder="1" applyAlignment="1" applyProtection="1">
      <alignment vertical="justify"/>
      <protection locked="0"/>
    </xf>
    <xf numFmtId="0" fontId="23" fillId="21" borderId="35" xfId="0" applyFont="1" applyFill="1" applyBorder="1" applyAlignment="1" applyProtection="1">
      <alignment vertical="justify"/>
      <protection locked="0"/>
    </xf>
    <xf numFmtId="0" fontId="47" fillId="18" borderId="0" xfId="0" applyFont="1" applyFill="1" applyAlignment="1">
      <alignment vertical="top"/>
    </xf>
    <xf numFmtId="0" fontId="93" fillId="18" borderId="0" xfId="0" applyFont="1" applyFill="1"/>
    <xf numFmtId="0" fontId="0" fillId="31" borderId="0" xfId="0" applyFill="1"/>
    <xf numFmtId="0" fontId="0" fillId="34" borderId="20" xfId="0" applyFill="1" applyBorder="1"/>
    <xf numFmtId="0" fontId="0" fillId="34" borderId="25" xfId="0" applyFill="1" applyBorder="1"/>
    <xf numFmtId="0" fontId="0" fillId="34" borderId="0" xfId="0" applyFill="1"/>
    <xf numFmtId="0" fontId="0" fillId="34" borderId="0" xfId="0" applyFill="1" applyAlignment="1">
      <alignment horizontal="centerContinuous"/>
    </xf>
    <xf numFmtId="0" fontId="14" fillId="34" borderId="12" xfId="0" applyFont="1" applyFill="1" applyBorder="1"/>
    <xf numFmtId="0" fontId="14" fillId="34" borderId="0" xfId="0" applyFont="1" applyFill="1"/>
    <xf numFmtId="0" fontId="14" fillId="34" borderId="15" xfId="0" applyFont="1" applyFill="1" applyBorder="1"/>
    <xf numFmtId="0" fontId="4" fillId="34" borderId="12" xfId="0" applyFont="1" applyFill="1" applyBorder="1" applyAlignment="1">
      <alignment horizontal="centerContinuous"/>
    </xf>
    <xf numFmtId="0" fontId="4" fillId="34" borderId="0" xfId="0" applyFont="1" applyFill="1"/>
    <xf numFmtId="0" fontId="0" fillId="34" borderId="15" xfId="0" applyFill="1" applyBorder="1"/>
    <xf numFmtId="0" fontId="0" fillId="34" borderId="30" xfId="0" applyFill="1" applyBorder="1"/>
    <xf numFmtId="0" fontId="0" fillId="34" borderId="33" xfId="0" applyFill="1" applyBorder="1"/>
    <xf numFmtId="0" fontId="4" fillId="32" borderId="18" xfId="0" applyFont="1" applyFill="1" applyBorder="1" applyAlignment="1">
      <alignment vertical="top"/>
    </xf>
    <xf numFmtId="170" fontId="23" fillId="32" borderId="19" xfId="0" applyNumberFormat="1" applyFont="1" applyFill="1" applyBorder="1" applyAlignment="1">
      <alignment horizontal="center"/>
    </xf>
    <xf numFmtId="0" fontId="4" fillId="32" borderId="40" xfId="0" applyFont="1" applyFill="1" applyBorder="1" applyAlignment="1">
      <alignment vertical="top"/>
    </xf>
    <xf numFmtId="3" fontId="0" fillId="32" borderId="39" xfId="0" applyNumberFormat="1" applyFill="1" applyBorder="1" applyAlignment="1">
      <alignment horizontal="center"/>
    </xf>
    <xf numFmtId="3" fontId="0" fillId="32" borderId="19" xfId="0" applyNumberFormat="1" applyFill="1" applyBorder="1" applyAlignment="1">
      <alignment horizontal="center"/>
    </xf>
    <xf numFmtId="0" fontId="5" fillId="0" borderId="17" xfId="0" applyFont="1" applyBorder="1"/>
    <xf numFmtId="0" fontId="0" fillId="0" borderId="12" xfId="0" applyBorder="1"/>
    <xf numFmtId="0" fontId="0" fillId="0" borderId="13" xfId="0" applyBorder="1"/>
    <xf numFmtId="0" fontId="0" fillId="0" borderId="10" xfId="0" applyBorder="1"/>
    <xf numFmtId="0" fontId="0" fillId="0" borderId="14" xfId="0" applyBorder="1"/>
    <xf numFmtId="0" fontId="76" fillId="0" borderId="0" xfId="0" applyFont="1"/>
    <xf numFmtId="0" fontId="16" fillId="0" borderId="0" xfId="0" applyFont="1"/>
    <xf numFmtId="164" fontId="0" fillId="0" borderId="15" xfId="0" applyNumberFormat="1" applyBorder="1"/>
    <xf numFmtId="3" fontId="5" fillId="0" borderId="0" xfId="0" applyNumberFormat="1" applyFont="1"/>
    <xf numFmtId="9" fontId="5" fillId="0" borderId="0" xfId="0" applyNumberFormat="1" applyFont="1"/>
    <xf numFmtId="0" fontId="5" fillId="0" borderId="0" xfId="0" quotePrefix="1" applyFont="1"/>
    <xf numFmtId="0" fontId="5" fillId="0" borderId="10" xfId="0" applyFont="1" applyBorder="1"/>
    <xf numFmtId="0" fontId="5" fillId="0" borderId="14" xfId="0" applyFont="1" applyBorder="1"/>
    <xf numFmtId="0" fontId="5" fillId="0" borderId="11" xfId="0" applyFont="1" applyBorder="1"/>
    <xf numFmtId="0" fontId="5" fillId="0" borderId="15" xfId="0" applyFont="1" applyBorder="1"/>
    <xf numFmtId="0" fontId="5" fillId="0" borderId="16" xfId="0" applyFont="1" applyBorder="1"/>
    <xf numFmtId="0" fontId="13" fillId="18" borderId="0" xfId="46" applyFont="1" applyFill="1"/>
    <xf numFmtId="10" fontId="93" fillId="32" borderId="19" xfId="42" applyNumberFormat="1" applyFont="1" applyFill="1" applyBorder="1" applyProtection="1"/>
    <xf numFmtId="10" fontId="93" fillId="32" borderId="19" xfId="47" applyNumberFormat="1" applyFont="1" applyFill="1" applyBorder="1" applyProtection="1"/>
    <xf numFmtId="40" fontId="13" fillId="18" borderId="0" xfId="46" applyNumberFormat="1" applyFont="1" applyFill="1"/>
    <xf numFmtId="40" fontId="16" fillId="18" borderId="0" xfId="46" applyNumberFormat="1" applyFont="1" applyFill="1" applyAlignment="1">
      <alignment horizontal="centerContinuous"/>
    </xf>
    <xf numFmtId="40" fontId="16" fillId="18" borderId="0" xfId="46" applyNumberFormat="1" applyFont="1" applyFill="1" applyAlignment="1">
      <alignment horizontal="center"/>
    </xf>
    <xf numFmtId="174" fontId="18" fillId="19" borderId="19" xfId="46" applyNumberFormat="1" applyFont="1" applyFill="1" applyBorder="1" applyAlignment="1">
      <alignment horizontal="right"/>
    </xf>
    <xf numFmtId="0" fontId="23" fillId="32" borderId="19" xfId="0" applyFont="1" applyFill="1" applyBorder="1" applyProtection="1">
      <protection hidden="1"/>
    </xf>
    <xf numFmtId="0" fontId="0" fillId="32" borderId="19" xfId="0" applyFill="1" applyBorder="1" applyProtection="1">
      <protection hidden="1"/>
    </xf>
    <xf numFmtId="168" fontId="0" fillId="32" borderId="19" xfId="0" applyNumberFormat="1" applyFill="1" applyBorder="1"/>
    <xf numFmtId="168" fontId="5" fillId="32" borderId="19" xfId="28" applyNumberFormat="1" applyFill="1" applyBorder="1" applyAlignment="1" applyProtection="1">
      <alignment horizontal="right"/>
    </xf>
    <xf numFmtId="0" fontId="5" fillId="28" borderId="40" xfId="0" applyFont="1" applyFill="1" applyBorder="1"/>
    <xf numFmtId="0" fontId="6" fillId="18" borderId="36" xfId="0" applyFont="1" applyFill="1" applyBorder="1"/>
    <xf numFmtId="0" fontId="6" fillId="18" borderId="15" xfId="0" applyFont="1" applyFill="1" applyBorder="1"/>
    <xf numFmtId="167" fontId="4" fillId="18" borderId="14" xfId="28" applyNumberFormat="1" applyFont="1" applyFill="1" applyBorder="1" applyAlignment="1" applyProtection="1">
      <alignment horizontal="right"/>
    </xf>
    <xf numFmtId="167" fontId="5" fillId="18" borderId="16" xfId="28" applyNumberFormat="1" applyFill="1" applyBorder="1" applyProtection="1"/>
    <xf numFmtId="0" fontId="0" fillId="18" borderId="13" xfId="0" applyFill="1" applyBorder="1" applyAlignment="1">
      <alignment vertical="top" wrapText="1"/>
    </xf>
    <xf numFmtId="40" fontId="13" fillId="18" borderId="12" xfId="0" applyNumberFormat="1" applyFont="1" applyFill="1" applyBorder="1"/>
    <xf numFmtId="0" fontId="16" fillId="18" borderId="10" xfId="0" applyFont="1" applyFill="1" applyBorder="1"/>
    <xf numFmtId="40" fontId="13" fillId="18" borderId="0" xfId="0" applyNumberFormat="1" applyFont="1" applyFill="1"/>
    <xf numFmtId="0" fontId="13" fillId="18" borderId="10" xfId="0" quotePrefix="1" applyFont="1" applyFill="1" applyBorder="1" applyAlignment="1">
      <alignment horizontal="left" vertical="top"/>
    </xf>
    <xf numFmtId="0" fontId="13" fillId="18" borderId="10" xfId="0" applyFont="1" applyFill="1" applyBorder="1" applyAlignment="1">
      <alignment horizontal="left" vertical="top"/>
    </xf>
    <xf numFmtId="0" fontId="13" fillId="18" borderId="14" xfId="0" applyFont="1" applyFill="1" applyBorder="1" applyAlignment="1">
      <alignment horizontal="left"/>
    </xf>
    <xf numFmtId="0" fontId="13" fillId="18" borderId="11" xfId="0" applyFont="1" applyFill="1" applyBorder="1" applyAlignment="1">
      <alignment horizontal="left" vertical="top"/>
    </xf>
    <xf numFmtId="40" fontId="13" fillId="18" borderId="15" xfId="0" applyNumberFormat="1" applyFont="1" applyFill="1" applyBorder="1"/>
    <xf numFmtId="0" fontId="13" fillId="18" borderId="16" xfId="0" applyFont="1" applyFill="1" applyBorder="1"/>
    <xf numFmtId="174" fontId="87" fillId="0" borderId="19" xfId="46" applyNumberFormat="1" applyFont="1" applyBorder="1" applyProtection="1">
      <protection locked="0"/>
    </xf>
    <xf numFmtId="174" fontId="87" fillId="31" borderId="19" xfId="46" applyNumberFormat="1" applyFont="1" applyFill="1" applyBorder="1" applyProtection="1">
      <protection locked="0"/>
    </xf>
    <xf numFmtId="0" fontId="0" fillId="0" borderId="45" xfId="0" applyBorder="1" applyAlignment="1" applyProtection="1">
      <alignment wrapText="1"/>
      <protection locked="0"/>
    </xf>
    <xf numFmtId="0" fontId="5" fillId="0" borderId="45" xfId="0" applyFont="1" applyBorder="1" applyAlignment="1" applyProtection="1">
      <alignment wrapText="1"/>
      <protection locked="0"/>
    </xf>
    <xf numFmtId="0" fontId="13" fillId="18" borderId="10" xfId="0" applyFont="1" applyFill="1" applyBorder="1" applyAlignment="1">
      <alignment vertical="center"/>
    </xf>
    <xf numFmtId="0" fontId="16" fillId="18" borderId="0" xfId="0" quotePrefix="1" applyFont="1" applyFill="1" applyAlignment="1">
      <alignment vertical="center"/>
    </xf>
    <xf numFmtId="0" fontId="85" fillId="18" borderId="0" xfId="0" applyFont="1" applyFill="1" applyAlignment="1">
      <alignment vertical="center"/>
    </xf>
    <xf numFmtId="0" fontId="87" fillId="18" borderId="0" xfId="0" applyFont="1" applyFill="1" applyAlignment="1">
      <alignment vertical="center"/>
    </xf>
    <xf numFmtId="0" fontId="13" fillId="18" borderId="14" xfId="0" applyFont="1" applyFill="1" applyBorder="1" applyAlignment="1">
      <alignment horizontal="centerContinuous" vertical="center"/>
    </xf>
    <xf numFmtId="0" fontId="13" fillId="0" borderId="0" xfId="0" applyFont="1" applyAlignment="1">
      <alignment vertical="center"/>
    </xf>
    <xf numFmtId="0" fontId="0" fillId="18" borderId="10" xfId="0" applyFill="1" applyBorder="1" applyAlignment="1">
      <alignment vertical="center"/>
    </xf>
    <xf numFmtId="0" fontId="0" fillId="18" borderId="0" xfId="0" applyFill="1" applyAlignment="1">
      <alignment vertical="center"/>
    </xf>
    <xf numFmtId="0" fontId="82" fillId="18" borderId="0" xfId="0" applyFont="1" applyFill="1" applyAlignment="1">
      <alignment vertical="center"/>
    </xf>
    <xf numFmtId="0" fontId="0" fillId="18" borderId="14" xfId="0" applyFill="1" applyBorder="1" applyAlignment="1">
      <alignment horizontal="centerContinuous" vertical="center"/>
    </xf>
    <xf numFmtId="0" fontId="0" fillId="18" borderId="14" xfId="0" applyFill="1" applyBorder="1" applyAlignment="1">
      <alignment vertical="center"/>
    </xf>
    <xf numFmtId="0" fontId="16" fillId="18" borderId="0" xfId="0" applyFont="1" applyFill="1" applyAlignment="1">
      <alignment vertical="center"/>
    </xf>
    <xf numFmtId="0" fontId="16" fillId="18" borderId="0" xfId="0" quotePrefix="1" applyFont="1" applyFill="1" applyAlignment="1">
      <alignment horizontal="left" vertical="center"/>
    </xf>
    <xf numFmtId="0" fontId="16" fillId="18" borderId="0" xfId="0" applyFont="1" applyFill="1" applyAlignment="1">
      <alignment horizontal="right" vertical="center"/>
    </xf>
    <xf numFmtId="0" fontId="16" fillId="18" borderId="0" xfId="0" applyFont="1" applyFill="1" applyAlignment="1">
      <alignment horizontal="left" vertical="center"/>
    </xf>
    <xf numFmtId="0" fontId="16" fillId="18" borderId="0" xfId="0" applyFont="1" applyFill="1" applyAlignment="1">
      <alignment horizontal="center" vertical="center"/>
    </xf>
    <xf numFmtId="0" fontId="25" fillId="18" borderId="0" xfId="0" quotePrefix="1" applyFont="1" applyFill="1" applyAlignment="1">
      <alignment vertical="center"/>
    </xf>
    <xf numFmtId="0" fontId="26" fillId="18" borderId="0" xfId="0" quotePrefix="1" applyFont="1" applyFill="1" applyAlignment="1">
      <alignment vertical="center"/>
    </xf>
    <xf numFmtId="0" fontId="86" fillId="18" borderId="0" xfId="0" quotePrefix="1" applyFont="1" applyFill="1" applyAlignment="1">
      <alignment vertical="center"/>
    </xf>
    <xf numFmtId="0" fontId="0" fillId="18" borderId="11" xfId="0" applyFill="1" applyBorder="1" applyAlignment="1">
      <alignment vertical="center"/>
    </xf>
    <xf numFmtId="0" fontId="0" fillId="18" borderId="15" xfId="0" applyFill="1" applyBorder="1" applyAlignment="1">
      <alignment vertical="center"/>
    </xf>
    <xf numFmtId="0" fontId="0" fillId="18" borderId="16" xfId="0" applyFill="1" applyBorder="1" applyAlignment="1">
      <alignment vertical="center"/>
    </xf>
    <xf numFmtId="0" fontId="85" fillId="18" borderId="0" xfId="0" applyFont="1" applyFill="1" applyAlignment="1">
      <alignment horizontal="left" vertical="center"/>
    </xf>
    <xf numFmtId="0" fontId="106" fillId="18" borderId="0" xfId="0" applyFont="1" applyFill="1" applyAlignment="1">
      <alignment horizontal="left"/>
    </xf>
    <xf numFmtId="0" fontId="13" fillId="18" borderId="0" xfId="0" applyFont="1" applyFill="1" applyAlignment="1">
      <alignment horizontal="left" wrapText="1"/>
    </xf>
    <xf numFmtId="0" fontId="13" fillId="18" borderId="14" xfId="0" applyFont="1" applyFill="1" applyBorder="1" applyAlignment="1">
      <alignment horizontal="left" wrapText="1"/>
    </xf>
    <xf numFmtId="170" fontId="0" fillId="30" borderId="19" xfId="0" applyNumberFormat="1" applyFill="1" applyBorder="1" applyAlignment="1">
      <alignment horizontal="right"/>
    </xf>
    <xf numFmtId="0" fontId="13" fillId="18" borderId="17" xfId="46" applyFont="1" applyFill="1" applyBorder="1"/>
    <xf numFmtId="0" fontId="13" fillId="18" borderId="12" xfId="46" applyFont="1" applyFill="1" applyBorder="1"/>
    <xf numFmtId="0" fontId="13" fillId="18" borderId="13" xfId="46" applyFont="1" applyFill="1" applyBorder="1"/>
    <xf numFmtId="0" fontId="13" fillId="0" borderId="0" xfId="46" applyFont="1"/>
    <xf numFmtId="0" fontId="13" fillId="18" borderId="10" xfId="46" applyFont="1" applyFill="1" applyBorder="1"/>
    <xf numFmtId="0" fontId="13" fillId="18" borderId="14" xfId="46" applyFont="1" applyFill="1" applyBorder="1"/>
    <xf numFmtId="0" fontId="22" fillId="18" borderId="10" xfId="46" applyFont="1" applyFill="1" applyBorder="1"/>
    <xf numFmtId="0" fontId="16" fillId="18" borderId="10" xfId="46" applyFont="1" applyFill="1" applyBorder="1" applyAlignment="1">
      <alignment horizontal="centerContinuous"/>
    </xf>
    <xf numFmtId="0" fontId="13" fillId="18" borderId="29" xfId="46" applyFont="1" applyFill="1" applyBorder="1"/>
    <xf numFmtId="0" fontId="13" fillId="18" borderId="30" xfId="46" applyFont="1" applyFill="1" applyBorder="1"/>
    <xf numFmtId="0" fontId="13" fillId="18" borderId="31" xfId="46" applyFont="1" applyFill="1" applyBorder="1"/>
    <xf numFmtId="1" fontId="21" fillId="18" borderId="0" xfId="46" applyNumberFormat="1" applyFont="1" applyFill="1" applyAlignment="1">
      <alignment horizontal="center" wrapText="1"/>
    </xf>
    <xf numFmtId="0" fontId="11" fillId="18" borderId="0" xfId="0" applyFont="1" applyFill="1"/>
    <xf numFmtId="0" fontId="16" fillId="18" borderId="0" xfId="46" applyFont="1" applyFill="1"/>
    <xf numFmtId="0" fontId="16" fillId="18" borderId="14" xfId="46" applyFont="1" applyFill="1" applyBorder="1"/>
    <xf numFmtId="0" fontId="16" fillId="0" borderId="0" xfId="46" applyFont="1"/>
    <xf numFmtId="0" fontId="16" fillId="18" borderId="10" xfId="0" applyFont="1" applyFill="1" applyBorder="1" applyAlignment="1">
      <alignment horizontal="centerContinuous"/>
    </xf>
    <xf numFmtId="0" fontId="94" fillId="18" borderId="10" xfId="0" applyFont="1" applyFill="1" applyBorder="1" applyAlignment="1">
      <alignment horizontal="centerContinuous"/>
    </xf>
    <xf numFmtId="40" fontId="95" fillId="18" borderId="0" xfId="0" applyNumberFormat="1" applyFont="1" applyFill="1" applyAlignment="1">
      <alignment horizontal="left"/>
    </xf>
    <xf numFmtId="0" fontId="13" fillId="18" borderId="40" xfId="46" applyFont="1" applyFill="1" applyBorder="1"/>
    <xf numFmtId="0" fontId="13" fillId="18" borderId="17" xfId="0" applyFont="1" applyFill="1" applyBorder="1"/>
    <xf numFmtId="0" fontId="13" fillId="18" borderId="13" xfId="0" applyFont="1" applyFill="1" applyBorder="1"/>
    <xf numFmtId="0" fontId="5" fillId="18" borderId="0" xfId="0" applyFont="1" applyFill="1" applyAlignment="1">
      <alignment horizontal="left" wrapText="1"/>
    </xf>
    <xf numFmtId="0" fontId="5" fillId="18" borderId="10" xfId="0" applyFont="1" applyFill="1" applyBorder="1" applyAlignment="1">
      <alignment horizontal="left"/>
    </xf>
    <xf numFmtId="171" fontId="4" fillId="0" borderId="0" xfId="0" applyNumberFormat="1" applyFont="1" applyAlignment="1">
      <alignment horizontal="center"/>
    </xf>
    <xf numFmtId="3" fontId="5" fillId="30" borderId="19" xfId="0" applyNumberFormat="1" applyFont="1" applyFill="1" applyBorder="1"/>
    <xf numFmtId="0" fontId="5" fillId="18" borderId="0" xfId="0" applyFont="1" applyFill="1" applyAlignment="1">
      <alignment horizontal="center" wrapText="1"/>
    </xf>
    <xf numFmtId="167" fontId="4" fillId="18" borderId="19" xfId="28" applyNumberFormat="1" applyFont="1" applyFill="1" applyBorder="1" applyAlignment="1" applyProtection="1">
      <alignment horizontal="center" vertical="center" wrapText="1"/>
    </xf>
    <xf numFmtId="0" fontId="5" fillId="18" borderId="19" xfId="0" applyFont="1" applyFill="1" applyBorder="1"/>
    <xf numFmtId="167" fontId="4" fillId="18" borderId="0" xfId="28" applyNumberFormat="1" applyFont="1" applyFill="1" applyBorder="1" applyAlignment="1" applyProtection="1">
      <alignment horizontal="center"/>
    </xf>
    <xf numFmtId="0" fontId="5" fillId="18" borderId="15" xfId="0" applyFont="1" applyFill="1" applyBorder="1"/>
    <xf numFmtId="167" fontId="4" fillId="18" borderId="15" xfId="28" applyNumberFormat="1" applyFont="1" applyFill="1" applyBorder="1" applyAlignment="1" applyProtection="1">
      <alignment horizontal="center"/>
    </xf>
    <xf numFmtId="167" fontId="4" fillId="18" borderId="12" xfId="28" applyNumberFormat="1" applyFont="1" applyFill="1" applyBorder="1" applyAlignment="1" applyProtection="1">
      <alignment horizontal="center"/>
    </xf>
    <xf numFmtId="167" fontId="4" fillId="18" borderId="0" xfId="28" applyNumberFormat="1" applyFont="1" applyFill="1" applyBorder="1" applyAlignment="1" applyProtection="1">
      <alignment horizontal="left"/>
    </xf>
    <xf numFmtId="0" fontId="5" fillId="18" borderId="0" xfId="0" applyFont="1" applyFill="1" applyAlignment="1">
      <alignment horizontal="centerContinuous"/>
    </xf>
    <xf numFmtId="167" fontId="4" fillId="18" borderId="0" xfId="28" applyNumberFormat="1" applyFont="1" applyFill="1" applyBorder="1" applyProtection="1"/>
    <xf numFmtId="0" fontId="5" fillId="20" borderId="30" xfId="0" applyFont="1" applyFill="1" applyBorder="1" applyAlignment="1">
      <alignment vertical="top"/>
    </xf>
    <xf numFmtId="170" fontId="4" fillId="27" borderId="19" xfId="0" applyNumberFormat="1" applyFont="1" applyFill="1" applyBorder="1" applyAlignment="1">
      <alignment horizontal="right" vertical="top"/>
    </xf>
    <xf numFmtId="170" fontId="4" fillId="18" borderId="0" xfId="0" applyNumberFormat="1" applyFont="1" applyFill="1" applyAlignment="1">
      <alignment vertical="top"/>
    </xf>
    <xf numFmtId="170" fontId="4" fillId="25" borderId="41" xfId="0" applyNumberFormat="1" applyFont="1" applyFill="1" applyBorder="1" applyAlignment="1">
      <alignment horizontal="right" vertical="center"/>
    </xf>
    <xf numFmtId="0" fontId="5" fillId="0" borderId="0" xfId="0" applyFont="1" applyAlignment="1">
      <alignment vertical="top"/>
    </xf>
    <xf numFmtId="0" fontId="5" fillId="18" borderId="0" xfId="0" applyFont="1" applyFill="1" applyProtection="1">
      <protection hidden="1"/>
    </xf>
    <xf numFmtId="167" fontId="5" fillId="18" borderId="0" xfId="28" applyNumberFormat="1" applyFont="1" applyFill="1" applyBorder="1" applyProtection="1"/>
    <xf numFmtId="0" fontId="5" fillId="18" borderId="0" xfId="0" applyFont="1" applyFill="1" applyAlignment="1">
      <alignment horizontal="left"/>
    </xf>
    <xf numFmtId="0" fontId="5" fillId="18" borderId="0" xfId="0" applyFont="1" applyFill="1" applyAlignment="1" applyProtection="1">
      <alignment horizontal="centerContinuous"/>
      <protection hidden="1"/>
    </xf>
    <xf numFmtId="0" fontId="4" fillId="18" borderId="11" xfId="0" applyFont="1" applyFill="1" applyBorder="1" applyAlignment="1">
      <alignment vertical="center"/>
    </xf>
    <xf numFmtId="3" fontId="4" fillId="32" borderId="40" xfId="0" applyNumberFormat="1" applyFont="1" applyFill="1" applyBorder="1" applyAlignment="1">
      <alignment vertical="top"/>
    </xf>
    <xf numFmtId="0" fontId="4" fillId="18" borderId="11" xfId="0" applyFont="1" applyFill="1" applyBorder="1" applyAlignment="1">
      <alignment vertical="top"/>
    </xf>
    <xf numFmtId="0" fontId="4" fillId="32" borderId="39" xfId="0" applyFont="1" applyFill="1" applyBorder="1" applyAlignment="1">
      <alignment vertical="top"/>
    </xf>
    <xf numFmtId="0" fontId="4" fillId="32" borderId="19" xfId="0" applyFont="1" applyFill="1" applyBorder="1"/>
    <xf numFmtId="3" fontId="5" fillId="32" borderId="19" xfId="0" applyNumberFormat="1" applyFont="1" applyFill="1" applyBorder="1" applyAlignment="1">
      <alignment horizontal="right"/>
    </xf>
    <xf numFmtId="0" fontId="4" fillId="18" borderId="19" xfId="0" applyFont="1" applyFill="1" applyBorder="1" applyAlignment="1">
      <alignment horizontal="center" wrapText="1"/>
    </xf>
    <xf numFmtId="3" fontId="13" fillId="0" borderId="0" xfId="0" applyNumberFormat="1" applyFont="1"/>
    <xf numFmtId="3" fontId="13" fillId="0" borderId="0" xfId="0" applyNumberFormat="1" applyFont="1" applyAlignment="1">
      <alignment horizontal="center"/>
    </xf>
    <xf numFmtId="164" fontId="13" fillId="0" borderId="0" xfId="0" applyNumberFormat="1" applyFont="1"/>
    <xf numFmtId="164" fontId="13" fillId="0" borderId="15" xfId="0" applyNumberFormat="1" applyFont="1" applyBorder="1"/>
    <xf numFmtId="164" fontId="13" fillId="0" borderId="30" xfId="0" applyNumberFormat="1" applyFont="1" applyBorder="1"/>
    <xf numFmtId="0" fontId="4" fillId="19" borderId="0" xfId="0" applyFont="1" applyFill="1"/>
    <xf numFmtId="166" fontId="4" fillId="0" borderId="0" xfId="29" applyFont="1" applyBorder="1" applyAlignment="1">
      <alignment horizontal="center"/>
    </xf>
    <xf numFmtId="0" fontId="4" fillId="19" borderId="0" xfId="0" applyFont="1" applyFill="1" applyAlignment="1">
      <alignment wrapText="1"/>
    </xf>
    <xf numFmtId="3" fontId="5" fillId="0" borderId="0" xfId="0" applyNumberFormat="1" applyFont="1" applyAlignment="1">
      <alignment horizontal="right"/>
    </xf>
    <xf numFmtId="0" fontId="5" fillId="18" borderId="15" xfId="0" applyFont="1" applyFill="1" applyBorder="1" applyAlignment="1">
      <alignment horizontal="left" wrapText="1"/>
    </xf>
    <xf numFmtId="0" fontId="4" fillId="18" borderId="12" xfId="0" applyFont="1" applyFill="1" applyBorder="1" applyAlignment="1">
      <alignment horizontal="left"/>
    </xf>
    <xf numFmtId="0" fontId="5" fillId="18" borderId="15" xfId="0" applyFont="1" applyFill="1" applyBorder="1" applyAlignment="1">
      <alignment wrapText="1"/>
    </xf>
    <xf numFmtId="0" fontId="5" fillId="18" borderId="15" xfId="0" applyFont="1" applyFill="1" applyBorder="1" applyAlignment="1">
      <alignment vertical="top" wrapText="1"/>
    </xf>
    <xf numFmtId="0" fontId="5" fillId="18" borderId="12" xfId="0" applyFont="1" applyFill="1" applyBorder="1" applyAlignment="1">
      <alignment wrapText="1"/>
    </xf>
    <xf numFmtId="0" fontId="5" fillId="18" borderId="12" xfId="0" applyFont="1" applyFill="1" applyBorder="1" applyAlignment="1">
      <alignment vertical="top" wrapText="1"/>
    </xf>
    <xf numFmtId="0" fontId="5" fillId="0" borderId="44"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4" fillId="0" borderId="0" xfId="0" applyFont="1" applyAlignment="1">
      <alignment vertical="center"/>
    </xf>
    <xf numFmtId="10" fontId="5" fillId="0" borderId="0" xfId="0" applyNumberFormat="1" applyFont="1" applyAlignment="1">
      <alignment horizontal="righ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34" xfId="0" applyFont="1" applyBorder="1" applyAlignment="1">
      <alignment vertical="center"/>
    </xf>
    <xf numFmtId="0" fontId="0" fillId="32" borderId="12" xfId="0" applyFill="1" applyBorder="1" applyAlignment="1">
      <alignment horizontal="center" vertical="center"/>
    </xf>
    <xf numFmtId="0" fontId="5" fillId="18" borderId="0" xfId="0" applyFont="1" applyFill="1" applyBorder="1" applyAlignment="1">
      <alignment horizontal="center" vertical="center"/>
    </xf>
    <xf numFmtId="0" fontId="0" fillId="32" borderId="15" xfId="0" applyFill="1" applyBorder="1"/>
    <xf numFmtId="0" fontId="12" fillId="18" borderId="0" xfId="0" applyFont="1" applyFill="1" applyBorder="1" applyAlignment="1">
      <alignment horizontal="center"/>
    </xf>
    <xf numFmtId="3" fontId="0" fillId="23" borderId="18" xfId="0" applyNumberFormat="1" applyFill="1" applyBorder="1" applyAlignment="1">
      <alignment horizontal="center"/>
    </xf>
    <xf numFmtId="170" fontId="23" fillId="19" borderId="39" xfId="0" applyNumberFormat="1" applyFont="1" applyFill="1" applyBorder="1" applyAlignment="1">
      <alignment horizontal="right"/>
    </xf>
    <xf numFmtId="170" fontId="23" fillId="19" borderId="19" xfId="0" applyNumberFormat="1" applyFont="1" applyFill="1" applyBorder="1" applyAlignment="1">
      <alignment horizontal="right" vertical="center"/>
    </xf>
    <xf numFmtId="170" fontId="23" fillId="19" borderId="16" xfId="0" applyNumberFormat="1" applyFont="1" applyFill="1" applyBorder="1" applyAlignment="1">
      <alignment horizontal="right" vertical="center"/>
    </xf>
    <xf numFmtId="174" fontId="87" fillId="19" borderId="19" xfId="46" applyNumberFormat="1" applyFont="1" applyFill="1" applyBorder="1" applyAlignment="1">
      <alignment horizontal="right"/>
    </xf>
    <xf numFmtId="0" fontId="24" fillId="18" borderId="0" xfId="0" applyFont="1" applyFill="1" applyAlignment="1">
      <alignment horizontal="center" vertical="center" wrapText="1"/>
    </xf>
    <xf numFmtId="0" fontId="23" fillId="34" borderId="19" xfId="0" applyFont="1" applyFill="1" applyBorder="1" applyProtection="1">
      <protection hidden="1"/>
    </xf>
    <xf numFmtId="0" fontId="4" fillId="18" borderId="17" xfId="0" applyFont="1" applyFill="1" applyBorder="1" applyAlignment="1">
      <alignment wrapText="1"/>
    </xf>
    <xf numFmtId="170" fontId="23" fillId="19" borderId="11" xfId="0" applyNumberFormat="1" applyFont="1" applyFill="1" applyBorder="1" applyAlignment="1">
      <alignment horizontal="right"/>
    </xf>
    <xf numFmtId="0" fontId="4" fillId="18" borderId="19" xfId="0" applyFont="1" applyFill="1" applyBorder="1" applyAlignment="1">
      <alignment horizontal="center" vertical="top"/>
    </xf>
    <xf numFmtId="0" fontId="16" fillId="18" borderId="0" xfId="0" quotePrefix="1" applyFont="1" applyFill="1"/>
    <xf numFmtId="0" fontId="16" fillId="18" borderId="0" xfId="0" quotePrefix="1" applyFont="1" applyFill="1" applyAlignment="1">
      <alignment vertical="top"/>
    </xf>
    <xf numFmtId="0" fontId="0" fillId="18" borderId="0" xfId="0" applyFill="1" applyBorder="1"/>
    <xf numFmtId="0" fontId="4" fillId="18" borderId="39" xfId="0" applyFont="1" applyFill="1" applyBorder="1" applyAlignment="1">
      <alignment horizontal="center" vertical="center"/>
    </xf>
    <xf numFmtId="0" fontId="23" fillId="18" borderId="40" xfId="0" applyFont="1" applyFill="1" applyBorder="1"/>
    <xf numFmtId="0" fontId="4" fillId="18" borderId="15" xfId="0" applyFont="1" applyFill="1" applyBorder="1" applyAlignment="1">
      <alignment horizontal="center" vertical="top"/>
    </xf>
    <xf numFmtId="0" fontId="4" fillId="18" borderId="16" xfId="0" applyFont="1" applyFill="1" applyBorder="1" applyAlignment="1">
      <alignment horizontal="center" wrapText="1"/>
    </xf>
    <xf numFmtId="170" fontId="23" fillId="31" borderId="11" xfId="0" applyNumberFormat="1" applyFont="1" applyFill="1" applyBorder="1" applyProtection="1">
      <protection locked="0"/>
    </xf>
    <xf numFmtId="10" fontId="23" fillId="0" borderId="19" xfId="0" applyNumberFormat="1" applyFont="1" applyFill="1" applyBorder="1" applyProtection="1">
      <protection locked="0"/>
    </xf>
    <xf numFmtId="0" fontId="23" fillId="0" borderId="37" xfId="0" applyFont="1" applyBorder="1" applyAlignment="1" applyProtection="1">
      <alignment horizontal="left" vertical="top" wrapText="1"/>
      <protection locked="0"/>
    </xf>
    <xf numFmtId="0" fontId="23" fillId="0" borderId="35" xfId="0" applyFont="1" applyBorder="1" applyAlignment="1" applyProtection="1">
      <alignment horizontal="left" vertical="top" wrapText="1"/>
      <protection locked="0"/>
    </xf>
    <xf numFmtId="0" fontId="4" fillId="18" borderId="12" xfId="0" applyFont="1" applyFill="1" applyBorder="1" applyAlignment="1">
      <alignment horizontal="left" wrapText="1"/>
    </xf>
    <xf numFmtId="0" fontId="4" fillId="18" borderId="15" xfId="0" applyFont="1" applyFill="1" applyBorder="1" applyAlignment="1" applyProtection="1">
      <alignment horizontal="left" wrapText="1"/>
      <protection hidden="1"/>
    </xf>
    <xf numFmtId="0" fontId="38" fillId="18" borderId="0" xfId="0" applyFont="1" applyFill="1" applyAlignment="1">
      <alignment horizontal="center"/>
    </xf>
    <xf numFmtId="0" fontId="85" fillId="18" borderId="0" xfId="0" applyFont="1" applyFill="1" applyAlignment="1">
      <alignment horizontal="center" wrapText="1"/>
    </xf>
    <xf numFmtId="0" fontId="24" fillId="18" borderId="0" xfId="0" applyFont="1" applyFill="1" applyAlignment="1">
      <alignment horizontal="center" vertical="center" wrapText="1"/>
    </xf>
    <xf numFmtId="0" fontId="16" fillId="18" borderId="0" xfId="0" applyFont="1" applyFill="1" applyAlignment="1">
      <alignment horizontal="left" vertical="center" wrapText="1"/>
    </xf>
    <xf numFmtId="0" fontId="16" fillId="18" borderId="0" xfId="0" applyFont="1" applyFill="1" applyBorder="1" applyAlignment="1">
      <alignment horizontal="left" vertical="center" wrapText="1"/>
    </xf>
    <xf numFmtId="0" fontId="4" fillId="0" borderId="19" xfId="0" applyFont="1" applyBorder="1" applyAlignment="1">
      <alignment horizontal="center"/>
    </xf>
    <xf numFmtId="0" fontId="5" fillId="0" borderId="19" xfId="0" applyFont="1" applyBorder="1" applyAlignment="1">
      <alignment horizontal="center"/>
    </xf>
    <xf numFmtId="0" fontId="4" fillId="0" borderId="18" xfId="0" applyFont="1" applyBorder="1" applyAlignment="1">
      <alignment horizontal="center" vertical="center" wrapText="1"/>
    </xf>
    <xf numFmtId="0" fontId="0" fillId="0" borderId="40" xfId="0" applyBorder="1" applyAlignment="1"/>
    <xf numFmtId="0" fontId="0" fillId="0" borderId="39" xfId="0" applyBorder="1" applyAlignment="1"/>
    <xf numFmtId="0" fontId="4" fillId="0" borderId="37" xfId="0" applyFont="1" applyBorder="1" applyAlignment="1">
      <alignment horizontal="center"/>
    </xf>
    <xf numFmtId="0" fontId="4" fillId="0" borderId="36" xfId="0" applyFont="1" applyBorder="1" applyAlignment="1">
      <alignment horizontal="center"/>
    </xf>
    <xf numFmtId="0" fontId="4" fillId="0" borderId="35" xfId="0" applyFont="1" applyBorder="1" applyAlignment="1">
      <alignment horizontal="center"/>
    </xf>
    <xf numFmtId="0" fontId="6" fillId="18" borderId="15" xfId="0" applyFont="1" applyFill="1" applyBorder="1" applyAlignment="1">
      <alignment horizontal="center"/>
    </xf>
    <xf numFmtId="0" fontId="23" fillId="21" borderId="37" xfId="0" applyFont="1" applyFill="1" applyBorder="1" applyAlignment="1" applyProtection="1">
      <protection locked="0"/>
    </xf>
    <xf numFmtId="0" fontId="23" fillId="0" borderId="35" xfId="0" applyFont="1" applyBorder="1" applyAlignment="1" applyProtection="1">
      <protection locked="0"/>
    </xf>
    <xf numFmtId="0" fontId="21" fillId="19" borderId="37" xfId="0" applyFont="1" applyFill="1" applyBorder="1" applyAlignment="1">
      <alignment horizontal="center"/>
    </xf>
    <xf numFmtId="0" fontId="21" fillId="19" borderId="36" xfId="0" applyFont="1" applyFill="1" applyBorder="1" applyAlignment="1">
      <alignment horizontal="center"/>
    </xf>
    <xf numFmtId="0" fontId="21" fillId="19" borderId="35" xfId="0" applyFont="1" applyFill="1" applyBorder="1" applyAlignment="1">
      <alignment horizontal="center"/>
    </xf>
    <xf numFmtId="0" fontId="23" fillId="21" borderId="37" xfId="0" applyFont="1" applyFill="1" applyBorder="1" applyAlignment="1" applyProtection="1">
      <alignment vertical="justify"/>
      <protection locked="0"/>
    </xf>
    <xf numFmtId="0" fontId="23" fillId="21" borderId="36" xfId="0" applyFont="1" applyFill="1" applyBorder="1" applyAlignment="1" applyProtection="1">
      <alignment vertical="justify"/>
      <protection locked="0"/>
    </xf>
    <xf numFmtId="0" fontId="23" fillId="21" borderId="35" xfId="0" applyFont="1" applyFill="1" applyBorder="1" applyAlignment="1" applyProtection="1">
      <alignment vertical="justify"/>
      <protection locked="0"/>
    </xf>
    <xf numFmtId="0" fontId="4" fillId="18" borderId="37" xfId="0" applyFont="1" applyFill="1" applyBorder="1" applyAlignment="1">
      <alignment horizontal="center" vertical="center" wrapText="1"/>
    </xf>
    <xf numFmtId="0" fontId="4" fillId="18" borderId="35" xfId="0" applyFont="1" applyFill="1" applyBorder="1" applyAlignment="1">
      <alignment horizontal="center" vertical="center" wrapText="1"/>
    </xf>
    <xf numFmtId="0" fontId="15" fillId="18" borderId="0" xfId="0" applyFont="1" applyFill="1" applyAlignment="1">
      <alignment wrapText="1"/>
    </xf>
    <xf numFmtId="0" fontId="14" fillId="0" borderId="0" xfId="0" applyFont="1" applyAlignment="1"/>
    <xf numFmtId="0" fontId="4" fillId="18" borderId="36" xfId="0" applyFont="1" applyFill="1" applyBorder="1" applyAlignment="1">
      <alignment horizontal="center" vertical="center" wrapText="1"/>
    </xf>
    <xf numFmtId="0" fontId="15" fillId="18" borderId="0" xfId="0" applyFont="1" applyFill="1" applyAlignment="1">
      <alignment horizontal="left" wrapText="1"/>
    </xf>
    <xf numFmtId="0" fontId="0" fillId="0" borderId="0" xfId="0" applyAlignment="1">
      <alignment wrapText="1"/>
    </xf>
    <xf numFmtId="167" fontId="99" fillId="18" borderId="0" xfId="28" applyNumberFormat="1" applyFont="1" applyFill="1" applyBorder="1" applyAlignment="1" applyProtection="1">
      <alignment horizontal="center" wrapText="1"/>
    </xf>
    <xf numFmtId="1" fontId="23" fillId="19" borderId="37" xfId="28" applyNumberFormat="1" applyFont="1" applyFill="1" applyBorder="1" applyAlignment="1" applyProtection="1"/>
    <xf numFmtId="1" fontId="23" fillId="19" borderId="35" xfId="28" applyNumberFormat="1" applyFont="1" applyFill="1" applyBorder="1" applyAlignment="1" applyProtection="1"/>
    <xf numFmtId="0" fontId="4" fillId="18" borderId="0" xfId="0" applyFont="1" applyFill="1" applyAlignment="1">
      <alignment horizontal="center" wrapText="1"/>
    </xf>
    <xf numFmtId="0" fontId="5" fillId="0" borderId="0" xfId="0" applyFont="1" applyAlignment="1">
      <alignment horizontal="center"/>
    </xf>
    <xf numFmtId="0" fontId="28" fillId="18" borderId="0" xfId="0" applyFont="1" applyFill="1" applyAlignment="1">
      <alignment horizontal="center" vertical="center" wrapText="1"/>
    </xf>
    <xf numFmtId="0" fontId="21" fillId="19" borderId="11" xfId="0" applyFont="1" applyFill="1" applyBorder="1" applyAlignment="1">
      <alignment horizontal="center"/>
    </xf>
    <xf numFmtId="0" fontId="21" fillId="19" borderId="15" xfId="0" applyFont="1" applyFill="1" applyBorder="1" applyAlignment="1">
      <alignment horizontal="center"/>
    </xf>
    <xf numFmtId="0" fontId="21" fillId="19" borderId="16" xfId="0" applyFont="1" applyFill="1" applyBorder="1" applyAlignment="1">
      <alignment horizontal="center"/>
    </xf>
    <xf numFmtId="0" fontId="21" fillId="19" borderId="37" xfId="0" applyFont="1" applyFill="1" applyBorder="1" applyAlignment="1">
      <alignment horizontal="center" vertical="top"/>
    </xf>
    <xf numFmtId="0" fontId="21" fillId="19" borderId="36" xfId="0" applyFont="1" applyFill="1" applyBorder="1" applyAlignment="1">
      <alignment horizontal="center" vertical="top"/>
    </xf>
    <xf numFmtId="0" fontId="21" fillId="19" borderId="35" xfId="0" applyFont="1" applyFill="1" applyBorder="1" applyAlignment="1">
      <alignment horizontal="center" vertical="top"/>
    </xf>
    <xf numFmtId="0" fontId="4" fillId="18" borderId="12" xfId="0" applyFont="1" applyFill="1" applyBorder="1" applyAlignment="1">
      <alignment horizontal="right"/>
    </xf>
    <xf numFmtId="0" fontId="0" fillId="0" borderId="12" xfId="0" applyBorder="1" applyAlignment="1">
      <alignment horizontal="right"/>
    </xf>
    <xf numFmtId="0" fontId="0" fillId="0" borderId="13" xfId="0" applyBorder="1" applyAlignment="1">
      <alignment horizontal="right"/>
    </xf>
    <xf numFmtId="0" fontId="12" fillId="18" borderId="0" xfId="0" applyFont="1" applyFill="1" applyAlignment="1">
      <alignment horizontal="left" wrapText="1"/>
    </xf>
    <xf numFmtId="0" fontId="0" fillId="0" borderId="0" xfId="0" applyAlignment="1">
      <alignment horizontal="left" wrapText="1"/>
    </xf>
    <xf numFmtId="0" fontId="4" fillId="18" borderId="10" xfId="0" applyFont="1" applyFill="1" applyBorder="1" applyAlignment="1">
      <alignment horizontal="center" vertical="center"/>
    </xf>
    <xf numFmtId="0" fontId="4" fillId="18" borderId="0" xfId="0" applyFont="1" applyFill="1" applyAlignment="1">
      <alignment horizontal="center" vertical="center"/>
    </xf>
    <xf numFmtId="0" fontId="4" fillId="18" borderId="14" xfId="0" applyFont="1" applyFill="1" applyBorder="1" applyAlignment="1">
      <alignment horizontal="center" vertical="center"/>
    </xf>
    <xf numFmtId="0" fontId="4" fillId="18" borderId="0" xfId="0" applyFont="1" applyFill="1" applyAlignment="1">
      <alignment horizontal="center"/>
    </xf>
    <xf numFmtId="0" fontId="11" fillId="18" borderId="0" xfId="0" applyFont="1" applyFill="1" applyAlignment="1">
      <alignment horizontal="center"/>
    </xf>
    <xf numFmtId="0" fontId="5" fillId="18" borderId="10" xfId="0" applyFont="1" applyFill="1" applyBorder="1" applyAlignment="1">
      <alignment horizontal="center"/>
    </xf>
    <xf numFmtId="0" fontId="5" fillId="18" borderId="0" xfId="0" applyFont="1" applyFill="1" applyAlignment="1">
      <alignment horizontal="center"/>
    </xf>
    <xf numFmtId="0" fontId="5" fillId="18" borderId="14" xfId="0" applyFont="1" applyFill="1" applyBorder="1" applyAlignment="1">
      <alignment horizontal="center"/>
    </xf>
    <xf numFmtId="0" fontId="5" fillId="18" borderId="18" xfId="0" applyFont="1" applyFill="1" applyBorder="1" applyAlignment="1">
      <alignment horizontal="center" vertical="center" wrapText="1"/>
    </xf>
    <xf numFmtId="0" fontId="0" fillId="0" borderId="39" xfId="0" applyBorder="1" applyAlignment="1">
      <alignment horizontal="center" vertical="center"/>
    </xf>
    <xf numFmtId="170" fontId="23" fillId="19" borderId="18" xfId="0" applyNumberFormat="1" applyFont="1" applyFill="1" applyBorder="1" applyAlignment="1">
      <alignment horizontal="right" vertical="center"/>
    </xf>
    <xf numFmtId="170" fontId="23" fillId="19" borderId="39" xfId="0" applyNumberFormat="1" applyFont="1" applyFill="1" applyBorder="1" applyAlignment="1">
      <alignment horizontal="right" vertical="center"/>
    </xf>
    <xf numFmtId="0" fontId="74" fillId="0" borderId="0" xfId="0" applyFont="1" applyAlignment="1">
      <alignment horizontal="center"/>
    </xf>
    <xf numFmtId="0" fontId="77" fillId="0" borderId="0" xfId="0" applyFont="1" applyAlignment="1">
      <alignment horizontal="center"/>
    </xf>
    <xf numFmtId="0" fontId="57" fillId="0" borderId="0" xfId="0" applyFont="1" applyAlignment="1">
      <alignment horizontal="center"/>
    </xf>
    <xf numFmtId="0" fontId="75" fillId="0" borderId="0" xfId="0" applyFont="1" applyAlignment="1">
      <alignment horizontal="center"/>
    </xf>
    <xf numFmtId="0" fontId="24" fillId="0" borderId="0" xfId="0" applyFont="1" applyAlignment="1">
      <alignment horizontal="center"/>
    </xf>
    <xf numFmtId="0" fontId="42" fillId="0" borderId="0" xfId="0" applyFont="1" applyAlignment="1">
      <alignment horizontal="center"/>
    </xf>
    <xf numFmtId="0" fontId="16" fillId="0" borderId="0" xfId="0" applyFont="1" applyAlignment="1">
      <alignment horizontal="center"/>
    </xf>
    <xf numFmtId="0" fontId="0" fillId="0" borderId="0" xfId="0" applyAlignment="1">
      <alignment horizontal="center"/>
    </xf>
    <xf numFmtId="0" fontId="16" fillId="18" borderId="0" xfId="0" applyFont="1" applyFill="1" applyAlignment="1">
      <alignment horizontal="center"/>
    </xf>
    <xf numFmtId="0" fontId="4" fillId="18" borderId="0" xfId="0" applyFont="1" applyFill="1" applyAlignment="1">
      <alignment horizontal="right" vertical="top"/>
    </xf>
    <xf numFmtId="0" fontId="4" fillId="18" borderId="0" xfId="0" applyFont="1" applyFill="1" applyAlignment="1">
      <alignment horizontal="left" wrapText="1"/>
    </xf>
    <xf numFmtId="0" fontId="5" fillId="18" borderId="0" xfId="0" applyFont="1" applyFill="1" applyAlignment="1">
      <alignment wrapText="1"/>
    </xf>
    <xf numFmtId="0" fontId="5" fillId="18" borderId="0" xfId="0" applyFont="1" applyFill="1" applyAlignment="1">
      <alignment horizontal="left" wrapText="1"/>
    </xf>
    <xf numFmtId="0" fontId="0" fillId="18" borderId="0" xfId="0" applyFill="1" applyAlignment="1">
      <alignment wrapText="1"/>
    </xf>
    <xf numFmtId="0" fontId="21" fillId="19" borderId="37" xfId="0" applyFont="1" applyFill="1" applyBorder="1" applyAlignment="1">
      <alignment horizontal="center" wrapText="1"/>
    </xf>
    <xf numFmtId="0" fontId="0" fillId="0" borderId="36" xfId="0" applyBorder="1" applyAlignment="1"/>
    <xf numFmtId="0" fontId="0" fillId="0" borderId="35" xfId="0" applyBorder="1" applyAlignment="1"/>
    <xf numFmtId="0" fontId="0" fillId="18" borderId="0" xfId="0" applyFill="1" applyAlignment="1">
      <alignment horizontal="left" vertical="top" wrapText="1"/>
    </xf>
    <xf numFmtId="0" fontId="0" fillId="18" borderId="0" xfId="0" applyFill="1" applyAlignment="1">
      <alignment horizontal="left" wrapText="1"/>
    </xf>
    <xf numFmtId="0" fontId="5" fillId="0" borderId="0" xfId="0" applyFont="1" applyAlignment="1">
      <alignment vertical="center"/>
    </xf>
    <xf numFmtId="0" fontId="74" fillId="0" borderId="0" xfId="0" applyFont="1" applyAlignment="1">
      <alignment horizontal="center" vertical="center"/>
    </xf>
    <xf numFmtId="0" fontId="24" fillId="0" borderId="0" xfId="0" applyFont="1" applyAlignment="1">
      <alignment horizontal="center" vertical="center"/>
    </xf>
    <xf numFmtId="0" fontId="57" fillId="0" borderId="44" xfId="0" applyFont="1" applyBorder="1" applyAlignment="1">
      <alignment horizontal="center" vertical="center"/>
    </xf>
    <xf numFmtId="0" fontId="57" fillId="0" borderId="20" xfId="0" applyFont="1" applyBorder="1" applyAlignment="1">
      <alignment horizontal="center" vertical="center"/>
    </xf>
    <xf numFmtId="0" fontId="57" fillId="0" borderId="46" xfId="0" applyFont="1" applyBorder="1" applyAlignment="1">
      <alignment horizontal="center" vertical="center"/>
    </xf>
    <xf numFmtId="0" fontId="82" fillId="0" borderId="0" xfId="0" applyFont="1" applyAlignment="1">
      <alignment vertical="center"/>
    </xf>
    <xf numFmtId="0" fontId="5" fillId="0" borderId="47" xfId="0" applyFont="1" applyBorder="1" applyAlignment="1">
      <alignment vertical="center"/>
    </xf>
    <xf numFmtId="0" fontId="84" fillId="0" borderId="0" xfId="0" applyFont="1" applyAlignment="1">
      <alignment vertical="center"/>
    </xf>
    <xf numFmtId="0" fontId="77" fillId="0" borderId="0" xfId="0" applyFont="1" applyAlignment="1">
      <alignment horizontal="center" vertical="center"/>
    </xf>
    <xf numFmtId="0" fontId="81" fillId="0" borderId="0" xfId="0" applyFont="1" applyAlignment="1"/>
    <xf numFmtId="0" fontId="13" fillId="18" borderId="0" xfId="0" applyFont="1" applyFill="1" applyAlignment="1">
      <alignment horizontal="left" wrapText="1"/>
    </xf>
    <xf numFmtId="0" fontId="13" fillId="18" borderId="14" xfId="0" applyFont="1" applyFill="1" applyBorder="1" applyAlignment="1">
      <alignment horizontal="left" wrapText="1"/>
    </xf>
    <xf numFmtId="0" fontId="101" fillId="18" borderId="11" xfId="46" applyFont="1" applyFill="1" applyBorder="1" applyAlignment="1">
      <alignment horizontal="center"/>
    </xf>
    <xf numFmtId="0" fontId="101" fillId="18" borderId="15" xfId="46" applyFont="1" applyFill="1" applyBorder="1" applyAlignment="1">
      <alignment horizontal="center"/>
    </xf>
    <xf numFmtId="0" fontId="101" fillId="18" borderId="16" xfId="46" applyFont="1" applyFill="1" applyBorder="1" applyAlignment="1">
      <alignment horizontal="center"/>
    </xf>
    <xf numFmtId="0" fontId="111" fillId="35" borderId="48" xfId="46" applyFont="1" applyFill="1" applyBorder="1" applyAlignment="1">
      <alignment horizontal="center" wrapText="1"/>
    </xf>
    <xf numFmtId="0" fontId="111" fillId="35" borderId="49" xfId="46" applyFont="1" applyFill="1" applyBorder="1" applyAlignment="1">
      <alignment horizontal="center" wrapText="1"/>
    </xf>
    <xf numFmtId="0" fontId="111" fillId="35" borderId="50" xfId="46" applyFont="1" applyFill="1" applyBorder="1" applyAlignment="1">
      <alignment horizontal="center" wrapText="1"/>
    </xf>
    <xf numFmtId="0" fontId="13" fillId="18" borderId="24" xfId="46" applyFont="1" applyFill="1" applyBorder="1" applyAlignment="1">
      <alignment horizontal="center"/>
    </xf>
    <xf numFmtId="0" fontId="13" fillId="18" borderId="25" xfId="46" applyFont="1" applyFill="1" applyBorder="1" applyAlignment="1">
      <alignment horizontal="center"/>
    </xf>
    <xf numFmtId="0" fontId="13" fillId="18" borderId="26" xfId="46" applyFont="1" applyFill="1" applyBorder="1" applyAlignment="1">
      <alignment horizontal="center"/>
    </xf>
    <xf numFmtId="0" fontId="21" fillId="18" borderId="27" xfId="46" applyFont="1" applyFill="1" applyBorder="1" applyAlignment="1">
      <alignment horizontal="center"/>
    </xf>
    <xf numFmtId="0" fontId="21" fillId="18" borderId="0" xfId="46" applyFont="1" applyFill="1" applyAlignment="1">
      <alignment horizontal="center"/>
    </xf>
    <xf numFmtId="0" fontId="21" fillId="18" borderId="28" xfId="46" applyFont="1" applyFill="1" applyBorder="1" applyAlignment="1">
      <alignment horizontal="center"/>
    </xf>
    <xf numFmtId="0" fontId="16" fillId="18" borderId="27" xfId="46" applyFont="1" applyFill="1" applyBorder="1" applyAlignment="1">
      <alignment horizontal="center"/>
    </xf>
    <xf numFmtId="0" fontId="16" fillId="18" borderId="0" xfId="46" applyFont="1" applyFill="1" applyAlignment="1">
      <alignment horizontal="center"/>
    </xf>
    <xf numFmtId="0" fontId="16" fillId="18" borderId="28" xfId="46" applyFont="1" applyFill="1" applyBorder="1" applyAlignment="1">
      <alignment horizontal="center"/>
    </xf>
  </cellXfs>
  <cellStyles count="100">
    <cellStyle name="20% - Accent1" xfId="1" builtinId="30" customBuiltin="1"/>
    <cellStyle name="20% - Accent1 2" xfId="51" xr:uid="{00000000-0005-0000-0000-000001000000}"/>
    <cellStyle name="20% - Accent2" xfId="2" builtinId="34" customBuiltin="1"/>
    <cellStyle name="20% - Accent2 2" xfId="52" xr:uid="{00000000-0005-0000-0000-000003000000}"/>
    <cellStyle name="20% - Accent3" xfId="3" builtinId="38" customBuiltin="1"/>
    <cellStyle name="20% - Accent3 2" xfId="53" xr:uid="{00000000-0005-0000-0000-000005000000}"/>
    <cellStyle name="20% - Accent4" xfId="4" builtinId="42" customBuiltin="1"/>
    <cellStyle name="20% - Accent4 2" xfId="54" xr:uid="{00000000-0005-0000-0000-000007000000}"/>
    <cellStyle name="20% - Accent5" xfId="5" builtinId="46" customBuiltin="1"/>
    <cellStyle name="20% - Accent5 2" xfId="55" xr:uid="{00000000-0005-0000-0000-000009000000}"/>
    <cellStyle name="20% - Accent6" xfId="6" builtinId="50" customBuiltin="1"/>
    <cellStyle name="20% - Accent6 2" xfId="56" xr:uid="{00000000-0005-0000-0000-00000B000000}"/>
    <cellStyle name="40% - Accent1" xfId="7" builtinId="31" customBuiltin="1"/>
    <cellStyle name="40% - Accent1 2" xfId="57" xr:uid="{00000000-0005-0000-0000-00000D000000}"/>
    <cellStyle name="40% - Accent2" xfId="8" builtinId="35" customBuiltin="1"/>
    <cellStyle name="40% - Accent2 2" xfId="58" xr:uid="{00000000-0005-0000-0000-00000F000000}"/>
    <cellStyle name="40% - Accent3" xfId="9" builtinId="39" customBuiltin="1"/>
    <cellStyle name="40% - Accent3 2" xfId="59" xr:uid="{00000000-0005-0000-0000-000011000000}"/>
    <cellStyle name="40% - Accent4" xfId="10" builtinId="43" customBuiltin="1"/>
    <cellStyle name="40% - Accent4 2" xfId="60" xr:uid="{00000000-0005-0000-0000-000013000000}"/>
    <cellStyle name="40% - Accent5" xfId="11" builtinId="47" customBuiltin="1"/>
    <cellStyle name="40% - Accent5 2" xfId="61" xr:uid="{00000000-0005-0000-0000-000015000000}"/>
    <cellStyle name="40% - Accent6" xfId="12" builtinId="51" customBuiltin="1"/>
    <cellStyle name="40% - Accent6 2" xfId="62" xr:uid="{00000000-0005-0000-0000-000017000000}"/>
    <cellStyle name="60% - Accent1" xfId="13" builtinId="32" customBuiltin="1"/>
    <cellStyle name="60% - Accent1 2" xfId="63" xr:uid="{00000000-0005-0000-0000-000019000000}"/>
    <cellStyle name="60% - Accent2" xfId="14" builtinId="36" customBuiltin="1"/>
    <cellStyle name="60% - Accent2 2" xfId="64" xr:uid="{00000000-0005-0000-0000-00001B000000}"/>
    <cellStyle name="60% - Accent3" xfId="15" builtinId="40" customBuiltin="1"/>
    <cellStyle name="60% - Accent3 2" xfId="65" xr:uid="{00000000-0005-0000-0000-00001D000000}"/>
    <cellStyle name="60% - Accent4" xfId="16" builtinId="44" customBuiltin="1"/>
    <cellStyle name="60% - Accent4 2" xfId="66" xr:uid="{00000000-0005-0000-0000-00001F000000}"/>
    <cellStyle name="60% - Accent5" xfId="17" builtinId="48" customBuiltin="1"/>
    <cellStyle name="60% - Accent5 2" xfId="67" xr:uid="{00000000-0005-0000-0000-000021000000}"/>
    <cellStyle name="60% - Accent6" xfId="18" builtinId="52" customBuiltin="1"/>
    <cellStyle name="60% - Accent6 2" xfId="68" xr:uid="{00000000-0005-0000-0000-000023000000}"/>
    <cellStyle name="Accent1" xfId="19" builtinId="29" customBuiltin="1"/>
    <cellStyle name="Accent1 2" xfId="69" xr:uid="{00000000-0005-0000-0000-000025000000}"/>
    <cellStyle name="Accent2" xfId="20" builtinId="33" customBuiltin="1"/>
    <cellStyle name="Accent2 2" xfId="70" xr:uid="{00000000-0005-0000-0000-000027000000}"/>
    <cellStyle name="Accent3" xfId="21" builtinId="37" customBuiltin="1"/>
    <cellStyle name="Accent3 2" xfId="71" xr:uid="{00000000-0005-0000-0000-000029000000}"/>
    <cellStyle name="Accent4" xfId="22" builtinId="41" customBuiltin="1"/>
    <cellStyle name="Accent4 2" xfId="72" xr:uid="{00000000-0005-0000-0000-00002B000000}"/>
    <cellStyle name="Accent5" xfId="23" builtinId="45" customBuiltin="1"/>
    <cellStyle name="Accent5 2" xfId="73" xr:uid="{00000000-0005-0000-0000-00002D000000}"/>
    <cellStyle name="Accent6" xfId="24" builtinId="49" customBuiltin="1"/>
    <cellStyle name="Accent6 2" xfId="74" xr:uid="{00000000-0005-0000-0000-00002F000000}"/>
    <cellStyle name="Bad" xfId="25" builtinId="27" customBuiltin="1"/>
    <cellStyle name="Bad 2" xfId="75" xr:uid="{00000000-0005-0000-0000-000031000000}"/>
    <cellStyle name="Calculation" xfId="26" builtinId="22" customBuiltin="1"/>
    <cellStyle name="Calculation 2" xfId="76" xr:uid="{00000000-0005-0000-0000-000033000000}"/>
    <cellStyle name="Check Cell" xfId="27" builtinId="23" customBuiltin="1"/>
    <cellStyle name="Check Cell 2" xfId="77" xr:uid="{00000000-0005-0000-0000-000035000000}"/>
    <cellStyle name="Comma" xfId="28" builtinId="3"/>
    <cellStyle name="Comma 2" xfId="78" xr:uid="{00000000-0005-0000-0000-000037000000}"/>
    <cellStyle name="Comma_soc01021" xfId="29" xr:uid="{00000000-0005-0000-0000-000038000000}"/>
    <cellStyle name="Currency" xfId="30" builtinId="4"/>
    <cellStyle name="Currency 2" xfId="79" xr:uid="{00000000-0005-0000-0000-00003A000000}"/>
    <cellStyle name="Explanatory Text" xfId="31" builtinId="53" customBuiltin="1"/>
    <cellStyle name="Explanatory Text 2" xfId="80" xr:uid="{00000000-0005-0000-0000-00003C000000}"/>
    <cellStyle name="Good" xfId="32" builtinId="26" customBuiltin="1"/>
    <cellStyle name="Good 2" xfId="81" xr:uid="{00000000-0005-0000-0000-00003E000000}"/>
    <cellStyle name="Heading 1" xfId="33" builtinId="16" customBuiltin="1"/>
    <cellStyle name="Heading 1 2" xfId="82" xr:uid="{00000000-0005-0000-0000-000040000000}"/>
    <cellStyle name="Heading 2" xfId="34" builtinId="17" customBuiltin="1"/>
    <cellStyle name="Heading 2 2" xfId="83" xr:uid="{00000000-0005-0000-0000-000042000000}"/>
    <cellStyle name="Heading 3" xfId="35" builtinId="18" customBuiltin="1"/>
    <cellStyle name="Heading 3 2" xfId="84" xr:uid="{00000000-0005-0000-0000-000044000000}"/>
    <cellStyle name="Heading 4" xfId="36" builtinId="19" customBuiltin="1"/>
    <cellStyle name="Heading 4 2" xfId="85" xr:uid="{00000000-0005-0000-0000-000046000000}"/>
    <cellStyle name="Input" xfId="37" builtinId="20" customBuiltin="1"/>
    <cellStyle name="Input 2" xfId="86" xr:uid="{00000000-0005-0000-0000-000048000000}"/>
    <cellStyle name="Linked Cell" xfId="38" builtinId="24" customBuiltin="1"/>
    <cellStyle name="Linked Cell 2" xfId="87" xr:uid="{00000000-0005-0000-0000-00004A000000}"/>
    <cellStyle name="Neutral" xfId="39" builtinId="28" customBuiltin="1"/>
    <cellStyle name="Neutral 2" xfId="88" xr:uid="{00000000-0005-0000-0000-00004C000000}"/>
    <cellStyle name="Normal" xfId="0" builtinId="0"/>
    <cellStyle name="Normal 2" xfId="46" xr:uid="{00000000-0005-0000-0000-00004E000000}"/>
    <cellStyle name="Normal 2 2" xfId="48" xr:uid="{00000000-0005-0000-0000-00004F000000}"/>
    <cellStyle name="Normal 2 2 2" xfId="97" xr:uid="{00000000-0005-0000-0000-000050000000}"/>
    <cellStyle name="Normal 2 3" xfId="50" xr:uid="{00000000-0005-0000-0000-000051000000}"/>
    <cellStyle name="Normal 2 3 2" xfId="99" xr:uid="{00000000-0005-0000-0000-000052000000}"/>
    <cellStyle name="Normal 2 4" xfId="96" xr:uid="{00000000-0005-0000-0000-000053000000}"/>
    <cellStyle name="Normal 3" xfId="49" xr:uid="{00000000-0005-0000-0000-000054000000}"/>
    <cellStyle name="Normal 3 2" xfId="98" xr:uid="{00000000-0005-0000-0000-000055000000}"/>
    <cellStyle name="Normal 4" xfId="95" xr:uid="{00000000-0005-0000-0000-000056000000}"/>
    <cellStyle name="Note" xfId="40" builtinId="10" customBuiltin="1"/>
    <cellStyle name="Note 2" xfId="89" xr:uid="{00000000-0005-0000-0000-000058000000}"/>
    <cellStyle name="Output" xfId="41" builtinId="21" customBuiltin="1"/>
    <cellStyle name="Output 2" xfId="90" xr:uid="{00000000-0005-0000-0000-00005A000000}"/>
    <cellStyle name="Percent" xfId="42" builtinId="5"/>
    <cellStyle name="Percent 2" xfId="47" xr:uid="{00000000-0005-0000-0000-00005C000000}"/>
    <cellStyle name="Percent 2 2" xfId="91" xr:uid="{00000000-0005-0000-0000-00005D000000}"/>
    <cellStyle name="Title" xfId="43" builtinId="15" customBuiltin="1"/>
    <cellStyle name="Title 2" xfId="92" xr:uid="{00000000-0005-0000-0000-00005F000000}"/>
    <cellStyle name="Total" xfId="44" builtinId="25" customBuiltin="1"/>
    <cellStyle name="Total 2" xfId="93" xr:uid="{00000000-0005-0000-0000-000061000000}"/>
    <cellStyle name="Warning Text" xfId="45" builtinId="11" customBuiltin="1"/>
    <cellStyle name="Warning Text 2" xfId="94" xr:uid="{00000000-0005-0000-0000-000063000000}"/>
  </cellStyles>
  <dxfs count="1">
    <dxf>
      <font>
        <color rgb="FFFF0000"/>
      </font>
      <fill>
        <patternFill>
          <bgColor rgb="FFFFFF9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FFFF99"/>
      <color rgb="FFFF66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rr04/Local%20Settings/Temporary%20Internet%20Files/OLK8/SOC%20-%20The%20Hills%202010-11%20-%20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firmation"/>
      <sheetName val="Identification"/>
      <sheetName val="Notes"/>
      <sheetName val="Workpaper 1 (WP1)"/>
      <sheetName val="WP1 - Notes"/>
      <sheetName val="Schedule 1"/>
      <sheetName val="Sch 1 - Notes"/>
      <sheetName val="Schedule 2"/>
      <sheetName val="Sch 2 - Notes"/>
      <sheetName val="Schedule 3"/>
      <sheetName val="Sch 3 - Notes"/>
      <sheetName val="Schedule 4"/>
      <sheetName val="Sch 4 - Notes"/>
      <sheetName val="Schedule 4A"/>
      <sheetName val="Sch 4A - Notes"/>
      <sheetName val="Workpaper 2 (WP2)"/>
      <sheetName val="Schedule 5 - Annual Charges"/>
      <sheetName val="Schedule 5 -Pay for Use Charges"/>
      <sheetName val="Schedule 5 - Rates"/>
      <sheetName val="Schedule 6"/>
      <sheetName val="Schedule 7"/>
      <sheetName val="Export_Data_2005"/>
      <sheetName val="REVISED DATA - 2000 Data"/>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A1:D175"/>
  <sheetViews>
    <sheetView showGridLines="0" tabSelected="1" zoomScaleNormal="100" workbookViewId="0"/>
  </sheetViews>
  <sheetFormatPr defaultColWidth="9.140625" defaultRowHeight="12.75" x14ac:dyDescent="0.2"/>
  <cols>
    <col min="1" max="1" width="2.5703125" customWidth="1"/>
    <col min="2" max="2" width="22.42578125" customWidth="1"/>
    <col min="3" max="3" width="63.5703125" customWidth="1"/>
    <col min="4" max="4" width="5.42578125" customWidth="1"/>
    <col min="5" max="5" width="6.42578125" customWidth="1"/>
  </cols>
  <sheetData>
    <row r="1" spans="1:4" x14ac:dyDescent="0.2">
      <c r="A1" s="370" t="s">
        <v>0</v>
      </c>
      <c r="B1" s="4"/>
      <c r="C1" s="4"/>
      <c r="D1" s="5"/>
    </row>
    <row r="2" spans="1:4" ht="30" x14ac:dyDescent="0.4">
      <c r="A2" s="1"/>
      <c r="B2" s="308" t="s">
        <v>1</v>
      </c>
      <c r="C2" s="258"/>
      <c r="D2" s="47"/>
    </row>
    <row r="3" spans="1:4" ht="19.5" customHeight="1" x14ac:dyDescent="0.4">
      <c r="A3" s="1"/>
      <c r="B3" s="258"/>
      <c r="C3" s="22"/>
      <c r="D3" s="47"/>
    </row>
    <row r="4" spans="1:4" ht="20.25" x14ac:dyDescent="0.3">
      <c r="A4" s="1"/>
      <c r="B4" s="259" t="s">
        <v>837</v>
      </c>
      <c r="C4" s="260"/>
      <c r="D4" s="47"/>
    </row>
    <row r="5" spans="1:4" ht="20.25" x14ac:dyDescent="0.3">
      <c r="A5" s="1"/>
      <c r="B5" s="259" t="s">
        <v>2</v>
      </c>
      <c r="C5" s="261"/>
      <c r="D5" s="6"/>
    </row>
    <row r="6" spans="1:4" ht="8.25" customHeight="1" x14ac:dyDescent="0.3">
      <c r="A6" s="1"/>
      <c r="B6" s="629"/>
      <c r="C6" s="629"/>
      <c r="D6" s="6"/>
    </row>
    <row r="7" spans="1:4" ht="15.75" customHeight="1" x14ac:dyDescent="0.3">
      <c r="A7" s="1"/>
      <c r="B7" s="262"/>
      <c r="C7" s="263"/>
      <c r="D7" s="47"/>
    </row>
    <row r="8" spans="1:4" ht="13.5" customHeight="1" x14ac:dyDescent="0.2">
      <c r="A8" s="1"/>
      <c r="B8" s="3"/>
      <c r="C8" s="3"/>
      <c r="D8" s="6"/>
    </row>
    <row r="9" spans="1:4" ht="15.75" x14ac:dyDescent="0.25">
      <c r="A9" s="1"/>
      <c r="B9" s="48" t="s">
        <v>3</v>
      </c>
      <c r="C9" s="255" t="s">
        <v>4</v>
      </c>
      <c r="D9" s="6"/>
    </row>
    <row r="10" spans="1:4" ht="15" x14ac:dyDescent="0.2">
      <c r="A10" s="1"/>
      <c r="B10" s="264"/>
      <c r="C10" s="264"/>
      <c r="D10" s="6"/>
    </row>
    <row r="11" spans="1:4" ht="15.75" x14ac:dyDescent="0.25">
      <c r="A11" s="1"/>
      <c r="B11" s="48" t="s">
        <v>5</v>
      </c>
      <c r="C11" s="256"/>
      <c r="D11" s="6"/>
    </row>
    <row r="12" spans="1:4" ht="15.75" x14ac:dyDescent="0.25">
      <c r="A12" s="1"/>
      <c r="B12" s="48" t="s">
        <v>6</v>
      </c>
      <c r="C12" s="376"/>
      <c r="D12" s="6"/>
    </row>
    <row r="13" spans="1:4" ht="15.75" x14ac:dyDescent="0.25">
      <c r="A13" s="1"/>
      <c r="B13" s="48" t="s">
        <v>7</v>
      </c>
      <c r="C13" s="256"/>
      <c r="D13" s="6"/>
    </row>
    <row r="14" spans="1:4" ht="15.75" x14ac:dyDescent="0.25">
      <c r="A14" s="1"/>
      <c r="B14" s="48"/>
      <c r="C14" s="265"/>
      <c r="D14" s="6"/>
    </row>
    <row r="15" spans="1:4" ht="7.5" customHeight="1" x14ac:dyDescent="0.25">
      <c r="A15" s="1"/>
      <c r="B15" s="48"/>
      <c r="C15" s="265"/>
      <c r="D15" s="6"/>
    </row>
    <row r="16" spans="1:4" x14ac:dyDescent="0.2">
      <c r="A16" s="1"/>
      <c r="B16" s="266"/>
      <c r="C16" s="267"/>
      <c r="D16" s="6"/>
    </row>
    <row r="17" spans="1:4" ht="15.75" x14ac:dyDescent="0.25">
      <c r="A17" s="1"/>
      <c r="B17" s="48" t="s">
        <v>8</v>
      </c>
      <c r="C17" s="268"/>
      <c r="D17" s="6"/>
    </row>
    <row r="18" spans="1:4" ht="8.25" customHeight="1" x14ac:dyDescent="0.25">
      <c r="A18" s="1"/>
      <c r="B18" s="48"/>
      <c r="C18" s="177"/>
      <c r="D18" s="6"/>
    </row>
    <row r="19" spans="1:4" ht="15.75" x14ac:dyDescent="0.25">
      <c r="A19" s="1"/>
      <c r="B19" s="48"/>
      <c r="C19" s="257"/>
      <c r="D19" s="6"/>
    </row>
    <row r="20" spans="1:4" ht="5.25" customHeight="1" x14ac:dyDescent="0.25">
      <c r="A20" s="1"/>
      <c r="B20" s="48"/>
      <c r="C20" s="48"/>
      <c r="D20" s="6"/>
    </row>
    <row r="21" spans="1:4" ht="9.75" customHeight="1" x14ac:dyDescent="0.25">
      <c r="A21" s="1"/>
      <c r="B21" s="48"/>
      <c r="C21" s="48"/>
      <c r="D21" s="6"/>
    </row>
    <row r="22" spans="1:4" ht="11.25" customHeight="1" x14ac:dyDescent="0.25">
      <c r="A22" s="1"/>
      <c r="B22" s="48"/>
      <c r="C22" s="48"/>
      <c r="D22" s="6"/>
    </row>
    <row r="23" spans="1:4" ht="6" customHeight="1" x14ac:dyDescent="0.25">
      <c r="A23" s="1"/>
      <c r="B23" s="48"/>
      <c r="C23" s="48"/>
      <c r="D23" s="6"/>
    </row>
    <row r="24" spans="1:4" ht="51" customHeight="1" x14ac:dyDescent="0.25">
      <c r="A24" s="1"/>
      <c r="B24" s="630" t="s">
        <v>9</v>
      </c>
      <c r="C24" s="630"/>
      <c r="D24" s="6"/>
    </row>
    <row r="25" spans="1:4" ht="38.25" customHeight="1" x14ac:dyDescent="0.25">
      <c r="A25" s="269"/>
      <c r="B25" s="628" t="s">
        <v>10</v>
      </c>
      <c r="C25" s="628"/>
      <c r="D25" s="47"/>
    </row>
    <row r="26" spans="1:4" ht="252" customHeight="1" x14ac:dyDescent="0.2">
      <c r="A26" s="1"/>
      <c r="B26" s="625"/>
      <c r="C26" s="626"/>
      <c r="D26" s="47"/>
    </row>
    <row r="27" spans="1:4" ht="17.25" customHeight="1" x14ac:dyDescent="0.2">
      <c r="A27" s="548"/>
      <c r="B27" s="627"/>
      <c r="C27" s="627"/>
      <c r="D27" s="47"/>
    </row>
    <row r="28" spans="1:4" ht="15" x14ac:dyDescent="0.2">
      <c r="A28" s="333"/>
      <c r="B28" s="264"/>
      <c r="C28" s="22"/>
      <c r="D28" s="47"/>
    </row>
    <row r="29" spans="1:4" hidden="1" x14ac:dyDescent="0.2">
      <c r="A29" s="307" t="s">
        <v>4</v>
      </c>
    </row>
    <row r="30" spans="1:4" hidden="1" x14ac:dyDescent="0.2">
      <c r="A30" t="s">
        <v>11</v>
      </c>
      <c r="C30" s="307"/>
    </row>
    <row r="31" spans="1:4" hidden="1" x14ac:dyDescent="0.2">
      <c r="A31" t="s">
        <v>12</v>
      </c>
      <c r="C31" s="307"/>
    </row>
    <row r="32" spans="1:4" hidden="1" x14ac:dyDescent="0.2">
      <c r="A32" t="s">
        <v>13</v>
      </c>
    </row>
    <row r="33" spans="1:2" hidden="1" x14ac:dyDescent="0.2">
      <c r="A33" t="s">
        <v>14</v>
      </c>
    </row>
    <row r="34" spans="1:2" hidden="1" x14ac:dyDescent="0.2">
      <c r="A34" t="s">
        <v>15</v>
      </c>
      <c r="B34" s="307"/>
    </row>
    <row r="35" spans="1:2" hidden="1" x14ac:dyDescent="0.2">
      <c r="A35" t="s">
        <v>16</v>
      </c>
      <c r="B35" s="307"/>
    </row>
    <row r="36" spans="1:2" hidden="1" x14ac:dyDescent="0.2">
      <c r="A36" t="s">
        <v>17</v>
      </c>
      <c r="B36" s="307"/>
    </row>
    <row r="37" spans="1:2" hidden="1" x14ac:dyDescent="0.2">
      <c r="A37" t="s">
        <v>18</v>
      </c>
      <c r="B37" s="307"/>
    </row>
    <row r="38" spans="1:2" hidden="1" x14ac:dyDescent="0.2">
      <c r="A38" t="s">
        <v>19</v>
      </c>
      <c r="B38" s="307"/>
    </row>
    <row r="39" spans="1:2" hidden="1" x14ac:dyDescent="0.2">
      <c r="A39" t="s">
        <v>20</v>
      </c>
      <c r="B39" s="307"/>
    </row>
    <row r="40" spans="1:2" hidden="1" x14ac:dyDescent="0.2">
      <c r="A40" t="s">
        <v>21</v>
      </c>
      <c r="B40" s="307"/>
    </row>
    <row r="41" spans="1:2" hidden="1" x14ac:dyDescent="0.2">
      <c r="A41" t="s">
        <v>22</v>
      </c>
      <c r="B41" s="307"/>
    </row>
    <row r="42" spans="1:2" hidden="1" x14ac:dyDescent="0.2">
      <c r="A42" t="s">
        <v>23</v>
      </c>
      <c r="B42" s="307"/>
    </row>
    <row r="43" spans="1:2" hidden="1" x14ac:dyDescent="0.2">
      <c r="A43" t="s">
        <v>24</v>
      </c>
      <c r="B43" s="307"/>
    </row>
    <row r="44" spans="1:2" hidden="1" x14ac:dyDescent="0.2">
      <c r="A44" t="s">
        <v>25</v>
      </c>
      <c r="B44" s="307"/>
    </row>
    <row r="45" spans="1:2" hidden="1" x14ac:dyDescent="0.2">
      <c r="A45" t="s">
        <v>26</v>
      </c>
      <c r="B45" s="307"/>
    </row>
    <row r="46" spans="1:2" hidden="1" x14ac:dyDescent="0.2">
      <c r="A46" t="s">
        <v>27</v>
      </c>
      <c r="B46" s="307"/>
    </row>
    <row r="47" spans="1:2" hidden="1" x14ac:dyDescent="0.2">
      <c r="A47" t="s">
        <v>28</v>
      </c>
    </row>
    <row r="48" spans="1:2" hidden="1" x14ac:dyDescent="0.2">
      <c r="A48" t="s">
        <v>29</v>
      </c>
      <c r="B48" s="307"/>
    </row>
    <row r="49" spans="1:2" hidden="1" x14ac:dyDescent="0.2">
      <c r="A49" t="s">
        <v>30</v>
      </c>
    </row>
    <row r="50" spans="1:2" hidden="1" x14ac:dyDescent="0.2">
      <c r="A50" t="s">
        <v>31</v>
      </c>
      <c r="B50" s="307"/>
    </row>
    <row r="51" spans="1:2" hidden="1" x14ac:dyDescent="0.2">
      <c r="A51" t="s">
        <v>32</v>
      </c>
      <c r="B51" s="307"/>
    </row>
    <row r="52" spans="1:2" hidden="1" x14ac:dyDescent="0.2">
      <c r="A52" t="s">
        <v>33</v>
      </c>
      <c r="B52" s="307"/>
    </row>
    <row r="53" spans="1:2" hidden="1" x14ac:dyDescent="0.2">
      <c r="A53" t="s">
        <v>34</v>
      </c>
      <c r="B53" s="307"/>
    </row>
    <row r="54" spans="1:2" hidden="1" x14ac:dyDescent="0.2">
      <c r="A54" t="s">
        <v>35</v>
      </c>
      <c r="B54" s="307"/>
    </row>
    <row r="55" spans="1:2" hidden="1" x14ac:dyDescent="0.2">
      <c r="A55" t="s">
        <v>36</v>
      </c>
      <c r="B55" s="307"/>
    </row>
    <row r="56" spans="1:2" hidden="1" x14ac:dyDescent="0.2">
      <c r="A56" t="s">
        <v>37</v>
      </c>
      <c r="B56" s="307"/>
    </row>
    <row r="57" spans="1:2" hidden="1" x14ac:dyDescent="0.2">
      <c r="A57" t="s">
        <v>38</v>
      </c>
      <c r="B57" s="307"/>
    </row>
    <row r="58" spans="1:2" hidden="1" x14ac:dyDescent="0.2">
      <c r="A58" t="s">
        <v>39</v>
      </c>
      <c r="B58" s="307"/>
    </row>
    <row r="59" spans="1:2" hidden="1" x14ac:dyDescent="0.2">
      <c r="A59" t="s">
        <v>40</v>
      </c>
      <c r="B59" s="307"/>
    </row>
    <row r="60" spans="1:2" hidden="1" x14ac:dyDescent="0.2">
      <c r="A60" t="s">
        <v>41</v>
      </c>
      <c r="B60" s="307"/>
    </row>
    <row r="61" spans="1:2" hidden="1" x14ac:dyDescent="0.2">
      <c r="A61" t="s">
        <v>42</v>
      </c>
      <c r="B61" s="307"/>
    </row>
    <row r="62" spans="1:2" hidden="1" x14ac:dyDescent="0.2">
      <c r="A62" t="s">
        <v>43</v>
      </c>
      <c r="B62" s="307"/>
    </row>
    <row r="63" spans="1:2" hidden="1" x14ac:dyDescent="0.2">
      <c r="A63" t="s">
        <v>44</v>
      </c>
      <c r="B63" s="307"/>
    </row>
    <row r="64" spans="1:2" hidden="1" x14ac:dyDescent="0.2">
      <c r="A64" t="s">
        <v>45</v>
      </c>
      <c r="B64" s="307"/>
    </row>
    <row r="65" spans="1:2" hidden="1" x14ac:dyDescent="0.2">
      <c r="A65" t="s">
        <v>46</v>
      </c>
    </row>
    <row r="66" spans="1:2" hidden="1" x14ac:dyDescent="0.2">
      <c r="A66" t="s">
        <v>47</v>
      </c>
      <c r="B66" s="307"/>
    </row>
    <row r="67" spans="1:2" hidden="1" x14ac:dyDescent="0.2">
      <c r="A67" t="s">
        <v>48</v>
      </c>
    </row>
    <row r="68" spans="1:2" hidden="1" x14ac:dyDescent="0.2">
      <c r="A68" t="s">
        <v>49</v>
      </c>
    </row>
    <row r="69" spans="1:2" hidden="1" x14ac:dyDescent="0.2">
      <c r="A69" t="s">
        <v>50</v>
      </c>
      <c r="B69" s="307"/>
    </row>
    <row r="70" spans="1:2" hidden="1" x14ac:dyDescent="0.2">
      <c r="A70" t="s">
        <v>51</v>
      </c>
      <c r="B70" s="307"/>
    </row>
    <row r="71" spans="1:2" hidden="1" x14ac:dyDescent="0.2">
      <c r="A71" t="s">
        <v>52</v>
      </c>
      <c r="B71" s="307"/>
    </row>
    <row r="72" spans="1:2" hidden="1" x14ac:dyDescent="0.2">
      <c r="A72" t="s">
        <v>53</v>
      </c>
    </row>
    <row r="73" spans="1:2" hidden="1" x14ac:dyDescent="0.2">
      <c r="A73" t="s">
        <v>54</v>
      </c>
      <c r="B73" s="307"/>
    </row>
    <row r="74" spans="1:2" hidden="1" x14ac:dyDescent="0.2">
      <c r="A74" t="s">
        <v>55</v>
      </c>
    </row>
    <row r="75" spans="1:2" hidden="1" x14ac:dyDescent="0.2">
      <c r="A75" t="s">
        <v>56</v>
      </c>
      <c r="B75" s="307"/>
    </row>
    <row r="76" spans="1:2" hidden="1" x14ac:dyDescent="0.2">
      <c r="A76" t="s">
        <v>57</v>
      </c>
      <c r="B76" s="307"/>
    </row>
    <row r="77" spans="1:2" hidden="1" x14ac:dyDescent="0.2">
      <c r="A77" t="s">
        <v>58</v>
      </c>
    </row>
    <row r="78" spans="1:2" hidden="1" x14ac:dyDescent="0.2">
      <c r="A78" t="s">
        <v>59</v>
      </c>
      <c r="B78" s="307"/>
    </row>
    <row r="79" spans="1:2" hidden="1" x14ac:dyDescent="0.2">
      <c r="A79" t="s">
        <v>60</v>
      </c>
      <c r="B79" s="307"/>
    </row>
    <row r="80" spans="1:2" hidden="1" x14ac:dyDescent="0.2">
      <c r="A80" t="s">
        <v>61</v>
      </c>
    </row>
    <row r="81" spans="1:2" hidden="1" x14ac:dyDescent="0.2">
      <c r="A81" t="s">
        <v>62</v>
      </c>
      <c r="B81" s="307"/>
    </row>
    <row r="82" spans="1:2" hidden="1" x14ac:dyDescent="0.2">
      <c r="A82" t="s">
        <v>63</v>
      </c>
    </row>
    <row r="83" spans="1:2" hidden="1" x14ac:dyDescent="0.2">
      <c r="A83" t="s">
        <v>64</v>
      </c>
      <c r="B83" s="307"/>
    </row>
    <row r="84" spans="1:2" hidden="1" x14ac:dyDescent="0.2">
      <c r="A84" t="s">
        <v>65</v>
      </c>
    </row>
    <row r="85" spans="1:2" hidden="1" x14ac:dyDescent="0.2">
      <c r="A85" t="s">
        <v>66</v>
      </c>
      <c r="B85" s="307"/>
    </row>
    <row r="86" spans="1:2" hidden="1" x14ac:dyDescent="0.2">
      <c r="A86" t="s">
        <v>67</v>
      </c>
      <c r="B86" s="307"/>
    </row>
    <row r="87" spans="1:2" hidden="1" x14ac:dyDescent="0.2">
      <c r="A87" t="s">
        <v>68</v>
      </c>
      <c r="B87" s="307"/>
    </row>
    <row r="88" spans="1:2" hidden="1" x14ac:dyDescent="0.2">
      <c r="A88" t="s">
        <v>69</v>
      </c>
      <c r="B88" s="307"/>
    </row>
    <row r="89" spans="1:2" hidden="1" x14ac:dyDescent="0.2">
      <c r="A89" t="s">
        <v>70</v>
      </c>
      <c r="B89" s="307"/>
    </row>
    <row r="90" spans="1:2" hidden="1" x14ac:dyDescent="0.2">
      <c r="A90" t="s">
        <v>71</v>
      </c>
    </row>
    <row r="91" spans="1:2" hidden="1" x14ac:dyDescent="0.2">
      <c r="A91" t="s">
        <v>72</v>
      </c>
      <c r="B91" s="307"/>
    </row>
    <row r="92" spans="1:2" hidden="1" x14ac:dyDescent="0.2">
      <c r="A92" t="s">
        <v>73</v>
      </c>
      <c r="B92" s="307"/>
    </row>
    <row r="93" spans="1:2" hidden="1" x14ac:dyDescent="0.2">
      <c r="A93" t="s">
        <v>74</v>
      </c>
      <c r="B93" s="307"/>
    </row>
    <row r="94" spans="1:2" hidden="1" x14ac:dyDescent="0.2">
      <c r="A94" t="s">
        <v>75</v>
      </c>
      <c r="B94" s="307"/>
    </row>
    <row r="95" spans="1:2" hidden="1" x14ac:dyDescent="0.2">
      <c r="A95" s="307" t="s">
        <v>76</v>
      </c>
      <c r="B95" s="307"/>
    </row>
    <row r="96" spans="1:2" hidden="1" x14ac:dyDescent="0.2">
      <c r="A96" s="307" t="s">
        <v>77</v>
      </c>
      <c r="B96" s="307"/>
    </row>
    <row r="97" spans="1:2" hidden="1" x14ac:dyDescent="0.2">
      <c r="A97" s="307" t="s">
        <v>78</v>
      </c>
      <c r="B97" s="307"/>
    </row>
    <row r="98" spans="1:2" hidden="1" x14ac:dyDescent="0.2">
      <c r="A98" t="s">
        <v>79</v>
      </c>
      <c r="B98" s="307"/>
    </row>
    <row r="99" spans="1:2" hidden="1" x14ac:dyDescent="0.2">
      <c r="A99" t="s">
        <v>80</v>
      </c>
    </row>
    <row r="100" spans="1:2" hidden="1" x14ac:dyDescent="0.2">
      <c r="A100" t="s">
        <v>81</v>
      </c>
      <c r="B100" s="307"/>
    </row>
    <row r="101" spans="1:2" hidden="1" x14ac:dyDescent="0.2">
      <c r="A101" t="s">
        <v>82</v>
      </c>
      <c r="B101" s="307"/>
    </row>
    <row r="102" spans="1:2" hidden="1" x14ac:dyDescent="0.2">
      <c r="A102" s="307" t="s">
        <v>83</v>
      </c>
      <c r="B102" s="307"/>
    </row>
    <row r="103" spans="1:2" hidden="1" x14ac:dyDescent="0.2">
      <c r="A103" s="307" t="s">
        <v>84</v>
      </c>
      <c r="B103" s="307"/>
    </row>
    <row r="104" spans="1:2" hidden="1" x14ac:dyDescent="0.2">
      <c r="A104" t="s">
        <v>85</v>
      </c>
      <c r="B104" s="307"/>
    </row>
    <row r="105" spans="1:2" hidden="1" x14ac:dyDescent="0.2">
      <c r="A105" t="s">
        <v>86</v>
      </c>
      <c r="B105" s="307"/>
    </row>
    <row r="106" spans="1:2" hidden="1" x14ac:dyDescent="0.2">
      <c r="A106" t="s">
        <v>87</v>
      </c>
      <c r="B106" s="307"/>
    </row>
    <row r="107" spans="1:2" hidden="1" x14ac:dyDescent="0.2">
      <c r="A107" t="s">
        <v>88</v>
      </c>
      <c r="B107" s="307"/>
    </row>
    <row r="108" spans="1:2" hidden="1" x14ac:dyDescent="0.2">
      <c r="A108" t="s">
        <v>89</v>
      </c>
      <c r="B108" s="307"/>
    </row>
    <row r="109" spans="1:2" hidden="1" x14ac:dyDescent="0.2">
      <c r="A109" t="s">
        <v>90</v>
      </c>
      <c r="B109" s="307"/>
    </row>
    <row r="110" spans="1:2" hidden="1" x14ac:dyDescent="0.2">
      <c r="A110" t="s">
        <v>91</v>
      </c>
      <c r="B110" s="307"/>
    </row>
    <row r="111" spans="1:2" hidden="1" x14ac:dyDescent="0.2">
      <c r="A111" t="s">
        <v>92</v>
      </c>
      <c r="B111" s="307"/>
    </row>
    <row r="112" spans="1:2" hidden="1" x14ac:dyDescent="0.2">
      <c r="A112" t="s">
        <v>93</v>
      </c>
      <c r="B112" s="307"/>
    </row>
    <row r="113" spans="1:2" hidden="1" x14ac:dyDescent="0.2">
      <c r="A113" t="s">
        <v>94</v>
      </c>
      <c r="B113" s="307"/>
    </row>
    <row r="114" spans="1:2" hidden="1" x14ac:dyDescent="0.2">
      <c r="A114" t="s">
        <v>95</v>
      </c>
      <c r="B114" s="307"/>
    </row>
    <row r="115" spans="1:2" hidden="1" x14ac:dyDescent="0.2">
      <c r="A115" t="s">
        <v>96</v>
      </c>
      <c r="B115" s="307"/>
    </row>
    <row r="116" spans="1:2" hidden="1" x14ac:dyDescent="0.2">
      <c r="A116" t="s">
        <v>97</v>
      </c>
    </row>
    <row r="117" spans="1:2" hidden="1" x14ac:dyDescent="0.2">
      <c r="A117" t="s">
        <v>98</v>
      </c>
    </row>
    <row r="118" spans="1:2" hidden="1" x14ac:dyDescent="0.2">
      <c r="A118" t="s">
        <v>99</v>
      </c>
      <c r="B118" s="307"/>
    </row>
    <row r="119" spans="1:2" hidden="1" x14ac:dyDescent="0.2">
      <c r="A119" t="s">
        <v>100</v>
      </c>
      <c r="B119" s="307"/>
    </row>
    <row r="120" spans="1:2" hidden="1" x14ac:dyDescent="0.2">
      <c r="A120" t="s">
        <v>101</v>
      </c>
      <c r="B120" s="307"/>
    </row>
    <row r="121" spans="1:2" hidden="1" x14ac:dyDescent="0.2">
      <c r="A121" t="s">
        <v>102</v>
      </c>
    </row>
    <row r="122" spans="1:2" hidden="1" x14ac:dyDescent="0.2">
      <c r="A122" t="s">
        <v>103</v>
      </c>
    </row>
    <row r="123" spans="1:2" hidden="1" x14ac:dyDescent="0.2">
      <c r="A123" t="s">
        <v>104</v>
      </c>
    </row>
    <row r="124" spans="1:2" hidden="1" x14ac:dyDescent="0.2">
      <c r="A124" t="s">
        <v>105</v>
      </c>
      <c r="B124" s="307"/>
    </row>
    <row r="125" spans="1:2" hidden="1" x14ac:dyDescent="0.2">
      <c r="A125" t="s">
        <v>106</v>
      </c>
      <c r="B125" s="307"/>
    </row>
    <row r="126" spans="1:2" hidden="1" x14ac:dyDescent="0.2">
      <c r="A126" s="307" t="s">
        <v>107</v>
      </c>
      <c r="B126" s="307"/>
    </row>
    <row r="127" spans="1:2" hidden="1" x14ac:dyDescent="0.2">
      <c r="A127" t="s">
        <v>108</v>
      </c>
      <c r="B127" s="307"/>
    </row>
    <row r="128" spans="1:2" hidden="1" x14ac:dyDescent="0.2">
      <c r="A128" t="s">
        <v>109</v>
      </c>
      <c r="B128" s="307"/>
    </row>
    <row r="129" spans="1:2" hidden="1" x14ac:dyDescent="0.2">
      <c r="A129" t="s">
        <v>110</v>
      </c>
      <c r="B129" s="307"/>
    </row>
    <row r="130" spans="1:2" hidden="1" x14ac:dyDescent="0.2">
      <c r="A130" t="s">
        <v>111</v>
      </c>
      <c r="B130" s="307"/>
    </row>
    <row r="131" spans="1:2" hidden="1" x14ac:dyDescent="0.2">
      <c r="A131" t="s">
        <v>112</v>
      </c>
      <c r="B131" s="307"/>
    </row>
    <row r="132" spans="1:2" hidden="1" x14ac:dyDescent="0.2">
      <c r="A132" t="s">
        <v>113</v>
      </c>
      <c r="B132" s="307"/>
    </row>
    <row r="133" spans="1:2" hidden="1" x14ac:dyDescent="0.2">
      <c r="A133" s="307" t="s">
        <v>114</v>
      </c>
      <c r="B133" s="307"/>
    </row>
    <row r="134" spans="1:2" hidden="1" x14ac:dyDescent="0.2">
      <c r="A134" t="s">
        <v>115</v>
      </c>
      <c r="B134" s="307"/>
    </row>
    <row r="135" spans="1:2" hidden="1" x14ac:dyDescent="0.2">
      <c r="A135" t="s">
        <v>116</v>
      </c>
    </row>
    <row r="136" spans="1:2" hidden="1" x14ac:dyDescent="0.2">
      <c r="A136" t="s">
        <v>117</v>
      </c>
      <c r="B136" s="307"/>
    </row>
    <row r="137" spans="1:2" hidden="1" x14ac:dyDescent="0.2">
      <c r="A137" t="s">
        <v>118</v>
      </c>
      <c r="B137" s="307"/>
    </row>
    <row r="138" spans="1:2" hidden="1" x14ac:dyDescent="0.2">
      <c r="A138" t="s">
        <v>119</v>
      </c>
      <c r="B138" s="307"/>
    </row>
    <row r="139" spans="1:2" hidden="1" x14ac:dyDescent="0.2">
      <c r="A139" t="s">
        <v>120</v>
      </c>
    </row>
    <row r="140" spans="1:2" hidden="1" x14ac:dyDescent="0.2">
      <c r="A140" t="s">
        <v>121</v>
      </c>
      <c r="B140" s="307"/>
    </row>
    <row r="141" spans="1:2" hidden="1" x14ac:dyDescent="0.2">
      <c r="A141" t="s">
        <v>122</v>
      </c>
    </row>
    <row r="142" spans="1:2" hidden="1" x14ac:dyDescent="0.2">
      <c r="A142" s="307" t="s">
        <v>123</v>
      </c>
      <c r="B142" s="307"/>
    </row>
    <row r="143" spans="1:2" hidden="1" x14ac:dyDescent="0.2">
      <c r="A143" t="s">
        <v>124</v>
      </c>
      <c r="B143" s="307"/>
    </row>
    <row r="144" spans="1:2" hidden="1" x14ac:dyDescent="0.2">
      <c r="A144" t="s">
        <v>125</v>
      </c>
      <c r="B144" s="307"/>
    </row>
    <row r="145" spans="1:2" hidden="1" x14ac:dyDescent="0.2">
      <c r="A145" t="s">
        <v>126</v>
      </c>
    </row>
    <row r="146" spans="1:2" hidden="1" x14ac:dyDescent="0.2">
      <c r="A146" t="s">
        <v>127</v>
      </c>
      <c r="B146" s="307"/>
    </row>
    <row r="147" spans="1:2" hidden="1" x14ac:dyDescent="0.2">
      <c r="A147" t="s">
        <v>128</v>
      </c>
      <c r="B147" s="307"/>
    </row>
    <row r="148" spans="1:2" hidden="1" x14ac:dyDescent="0.2">
      <c r="A148" s="307" t="s">
        <v>129</v>
      </c>
      <c r="B148" s="307"/>
    </row>
    <row r="149" spans="1:2" hidden="1" x14ac:dyDescent="0.2">
      <c r="A149" s="307" t="s">
        <v>130</v>
      </c>
    </row>
    <row r="150" spans="1:2" hidden="1" x14ac:dyDescent="0.2">
      <c r="A150" t="s">
        <v>131</v>
      </c>
    </row>
    <row r="151" spans="1:2" hidden="1" x14ac:dyDescent="0.2">
      <c r="A151" t="s">
        <v>132</v>
      </c>
    </row>
    <row r="152" spans="1:2" hidden="1" x14ac:dyDescent="0.2">
      <c r="A152" t="s">
        <v>133</v>
      </c>
    </row>
    <row r="153" spans="1:2" hidden="1" x14ac:dyDescent="0.2">
      <c r="A153" t="s">
        <v>134</v>
      </c>
    </row>
    <row r="154" spans="1:2" hidden="1" x14ac:dyDescent="0.2">
      <c r="A154" t="s">
        <v>135</v>
      </c>
    </row>
    <row r="155" spans="1:2" hidden="1" x14ac:dyDescent="0.2">
      <c r="A155" t="s">
        <v>136</v>
      </c>
    </row>
    <row r="156" spans="1:2" hidden="1" x14ac:dyDescent="0.2">
      <c r="A156" t="s">
        <v>137</v>
      </c>
    </row>
    <row r="157" spans="1:2" hidden="1" x14ac:dyDescent="0.2">
      <c r="A157" t="s">
        <v>138</v>
      </c>
    </row>
    <row r="158" spans="1:2" hidden="1" x14ac:dyDescent="0.2">
      <c r="B158" s="307"/>
    </row>
    <row r="175" spans="2:2" x14ac:dyDescent="0.2">
      <c r="B175" s="307"/>
    </row>
  </sheetData>
  <sheetProtection algorithmName="SHA-512" hashValue="RGa/Q4E5wnU0yXFQwTzY9NAJ64VnjOaxabv/TyhLkj4hKMU+KIhcRkr6niwxCrLX/dxOxFXHgkEU0DwC5gfO4Q==" saltValue="riGc7sP45E0C6UzZMcnxRQ==" spinCount="100000" sheet="1" objects="1" scenarios="1"/>
  <mergeCells count="5">
    <mergeCell ref="B26:C26"/>
    <mergeCell ref="B27:C27"/>
    <mergeCell ref="B25:C25"/>
    <mergeCell ref="B6:C6"/>
    <mergeCell ref="B24:C24"/>
  </mergeCells>
  <phoneticPr fontId="0" type="noConversion"/>
  <dataValidations xWindow="483" yWindow="304" count="2">
    <dataValidation allowBlank="1" showErrorMessage="1" promptTitle="Note:" prompt="Do not send return to the Department until return has been Audited." sqref="C19 C21:C22" xr:uid="{00000000-0002-0000-0000-000000000000}"/>
    <dataValidation type="list" allowBlank="1" showInputMessage="1" showErrorMessage="1" errorTitle="Select Council Name" error="Select your Council name from the drop-down list." promptTitle="Select Council Name" prompt="Select your Council from the drop-down list." sqref="C9" xr:uid="{00000000-0002-0000-0000-000001000000}">
      <formula1>$A$29:$A$178</formula1>
    </dataValidation>
  </dataValidations>
  <printOptions horizontalCentered="1" gridLinesSet="0"/>
  <pageMargins left="0.35433070866141736" right="0.35433070866141736" top="0.39370078740157483" bottom="0.70866141732283472" header="0.19685039370078741" footer="0.39370078740157483"/>
  <pageSetup paperSize="9" orientation="portrait" horizontalDpi="300" verticalDpi="300" r:id="rId1"/>
  <headerFooter alignWithMargins="0">
    <oddHeader xml:space="preserve">&amp;C&amp;"Arial,Bold"Office of Local Government - 2021-22 Permissible Income Workpapers </oddHeader>
    <oddFooter>&amp;A</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rgb="FF00B050"/>
  </sheetPr>
  <dimension ref="A1:O72"/>
  <sheetViews>
    <sheetView showGridLines="0" zoomScale="120" zoomScaleNormal="120" workbookViewId="0">
      <selection activeCell="F14" sqref="F14"/>
    </sheetView>
  </sheetViews>
  <sheetFormatPr defaultColWidth="9.140625" defaultRowHeight="12.75" x14ac:dyDescent="0.2"/>
  <cols>
    <col min="1" max="1" width="2.42578125" style="83" customWidth="1"/>
    <col min="2" max="2" width="2.5703125" style="83" customWidth="1"/>
    <col min="3" max="3" width="5.42578125" style="83" customWidth="1"/>
    <col min="4" max="4" width="32.140625" style="83" customWidth="1"/>
    <col min="5" max="5" width="6.140625" style="83" customWidth="1"/>
    <col min="6" max="6" width="12.140625" style="83" customWidth="1"/>
    <col min="7" max="7" width="14.5703125" style="83" customWidth="1"/>
    <col min="8" max="8" width="3.5703125" style="83" customWidth="1"/>
    <col min="9" max="9" width="17.42578125" style="83" customWidth="1"/>
    <col min="10" max="10" width="3.5703125" style="83" customWidth="1"/>
    <col min="11" max="11" width="1.5703125" style="83" customWidth="1"/>
    <col min="12" max="14" width="9.140625" style="83"/>
    <col min="15" max="15" width="14" style="83" bestFit="1" customWidth="1"/>
    <col min="16" max="16384" width="9.140625" style="83"/>
  </cols>
  <sheetData>
    <row r="1" spans="1:15" ht="13.5" thickBot="1" x14ac:dyDescent="0.25">
      <c r="A1" s="391"/>
      <c r="B1" s="81"/>
      <c r="C1" s="81"/>
      <c r="D1" s="81"/>
      <c r="E1" s="81"/>
      <c r="F1" s="81"/>
      <c r="G1" s="81"/>
      <c r="H1" s="81"/>
      <c r="I1" s="81"/>
      <c r="J1" s="81"/>
      <c r="K1" s="82"/>
    </row>
    <row r="2" spans="1:15" ht="13.5" thickTop="1" x14ac:dyDescent="0.2">
      <c r="A2" s="84"/>
      <c r="B2" s="86"/>
      <c r="C2" s="87"/>
      <c r="D2" s="87"/>
      <c r="E2" s="87"/>
      <c r="F2" s="87"/>
      <c r="G2" s="87"/>
      <c r="H2" s="87"/>
      <c r="I2" s="87"/>
      <c r="J2" s="88"/>
      <c r="K2" s="85"/>
    </row>
    <row r="3" spans="1:15" ht="15.75" x14ac:dyDescent="0.2">
      <c r="A3" s="84"/>
      <c r="B3" s="89"/>
      <c r="C3" s="667" t="str">
        <f>IF(Identification!C9="","",Identification!C9)</f>
        <v>Select Council Name</v>
      </c>
      <c r="D3" s="668"/>
      <c r="E3" s="668"/>
      <c r="F3" s="668"/>
      <c r="G3" s="669"/>
      <c r="H3" s="92"/>
      <c r="I3" s="91" t="s">
        <v>498</v>
      </c>
      <c r="J3" s="90"/>
      <c r="K3" s="85"/>
    </row>
    <row r="4" spans="1:15" x14ac:dyDescent="0.2">
      <c r="A4" s="84"/>
      <c r="B4" s="89"/>
      <c r="C4" s="11"/>
      <c r="D4" s="11"/>
      <c r="E4" s="11"/>
      <c r="F4" s="11"/>
      <c r="G4" s="11"/>
      <c r="H4" s="11"/>
      <c r="I4" s="92"/>
      <c r="J4" s="90"/>
      <c r="K4" s="85"/>
    </row>
    <row r="5" spans="1:15" ht="15.75" x14ac:dyDescent="0.2">
      <c r="A5" s="84"/>
      <c r="B5" s="93" t="s">
        <v>894</v>
      </c>
      <c r="C5" s="94"/>
      <c r="D5" s="22"/>
      <c r="E5" s="94"/>
      <c r="F5" s="94"/>
      <c r="G5" s="94"/>
      <c r="H5" s="94"/>
      <c r="I5" s="94"/>
      <c r="J5" s="95"/>
      <c r="K5" s="85"/>
    </row>
    <row r="6" spans="1:15" x14ac:dyDescent="0.2">
      <c r="A6" s="84"/>
      <c r="B6" s="89"/>
      <c r="C6" s="11"/>
      <c r="D6" s="11"/>
      <c r="E6" s="11"/>
      <c r="F6" s="11"/>
      <c r="G6" s="11"/>
      <c r="H6" s="11"/>
      <c r="I6" s="11"/>
      <c r="J6" s="90"/>
      <c r="K6" s="85"/>
    </row>
    <row r="7" spans="1:15" ht="14.25" customHeight="1" x14ac:dyDescent="0.2">
      <c r="A7" s="84"/>
      <c r="B7" s="89"/>
      <c r="C7" s="11"/>
      <c r="D7" s="92" t="s">
        <v>899</v>
      </c>
      <c r="E7" s="388"/>
      <c r="F7" s="96" t="s">
        <v>499</v>
      </c>
      <c r="G7" s="11"/>
      <c r="H7" s="11"/>
      <c r="I7" s="225">
        <f>IF(Total_1997\98_Notional_General_Income="","",Total_1997\98_Notional_General_Income)</f>
        <v>0</v>
      </c>
      <c r="J7" s="90"/>
      <c r="K7" s="85"/>
    </row>
    <row r="8" spans="1:15" ht="9" customHeight="1" x14ac:dyDescent="0.2">
      <c r="A8" s="84"/>
      <c r="B8" s="89"/>
      <c r="C8" s="11"/>
      <c r="D8" s="92"/>
      <c r="E8" s="388"/>
      <c r="F8" s="96"/>
      <c r="G8" s="11"/>
      <c r="H8" s="11"/>
      <c r="I8" s="11"/>
      <c r="J8" s="90"/>
      <c r="K8" s="85"/>
    </row>
    <row r="9" spans="1:15" ht="14.25" customHeight="1" x14ac:dyDescent="0.2">
      <c r="A9" s="84"/>
      <c r="B9" s="89"/>
      <c r="C9" s="97" t="s">
        <v>500</v>
      </c>
      <c r="D9" s="388" t="s">
        <v>501</v>
      </c>
      <c r="E9" s="388"/>
      <c r="F9" s="96"/>
      <c r="G9" s="11"/>
      <c r="H9" s="11"/>
      <c r="I9" s="276">
        <f>Calculation!F6</f>
        <v>0</v>
      </c>
      <c r="J9" s="90"/>
      <c r="K9" s="85"/>
    </row>
    <row r="10" spans="1:15" ht="14.25" customHeight="1" x14ac:dyDescent="0.2">
      <c r="A10" s="84"/>
      <c r="B10" s="89"/>
      <c r="C10" s="97"/>
      <c r="D10" s="388"/>
      <c r="E10" s="388"/>
      <c r="F10" s="96"/>
      <c r="G10" s="11"/>
      <c r="H10" s="11"/>
      <c r="I10" s="11"/>
      <c r="J10" s="90"/>
      <c r="K10" s="85"/>
    </row>
    <row r="11" spans="1:15" ht="14.25" customHeight="1" x14ac:dyDescent="0.2">
      <c r="A11" s="84"/>
      <c r="B11" s="89"/>
      <c r="C11" s="97" t="s">
        <v>502</v>
      </c>
      <c r="D11" s="365" t="s">
        <v>895</v>
      </c>
      <c r="E11" s="11"/>
      <c r="F11" s="340">
        <f>Calculation!G6</f>
        <v>0</v>
      </c>
      <c r="G11" s="11" t="s">
        <v>503</v>
      </c>
      <c r="H11" s="11"/>
      <c r="I11" s="225">
        <f>IF(F11="","",(F11*(I9+I7)))</f>
        <v>0</v>
      </c>
      <c r="J11" s="90"/>
      <c r="K11" s="85"/>
      <c r="O11" s="357"/>
    </row>
    <row r="12" spans="1:15" ht="25.5" customHeight="1" x14ac:dyDescent="0.2">
      <c r="A12" s="84"/>
      <c r="B12" s="89"/>
      <c r="C12" s="97"/>
      <c r="D12" s="365" t="s">
        <v>504</v>
      </c>
      <c r="E12" s="11"/>
      <c r="F12" s="221"/>
      <c r="G12" s="11"/>
      <c r="H12" s="11"/>
      <c r="I12" s="128"/>
      <c r="J12" s="90"/>
      <c r="K12" s="85"/>
    </row>
    <row r="13" spans="1:15" ht="15.75" customHeight="1" x14ac:dyDescent="0.2">
      <c r="A13" s="84"/>
      <c r="B13" s="89"/>
      <c r="C13" s="11" t="s">
        <v>505</v>
      </c>
      <c r="D13" s="388"/>
      <c r="E13" s="11"/>
      <c r="F13" s="11"/>
      <c r="G13" s="11"/>
      <c r="H13" s="11"/>
      <c r="I13" s="11"/>
      <c r="J13" s="90"/>
      <c r="K13" s="85"/>
    </row>
    <row r="14" spans="1:15" ht="14.25" customHeight="1" x14ac:dyDescent="0.2">
      <c r="A14" s="84"/>
      <c r="B14" s="89"/>
      <c r="C14" s="97" t="s">
        <v>502</v>
      </c>
      <c r="D14" s="388" t="s">
        <v>506</v>
      </c>
      <c r="E14" s="98"/>
      <c r="F14" s="624"/>
      <c r="G14" s="388"/>
      <c r="H14" s="98"/>
      <c r="I14" s="225">
        <f>IF(I7="","",IF(AND(I11=0,I17=0),(F14*(I9+I7)),0))</f>
        <v>0</v>
      </c>
      <c r="J14" s="90"/>
      <c r="K14" s="85"/>
    </row>
    <row r="15" spans="1:15" ht="15.75" customHeight="1" x14ac:dyDescent="0.2">
      <c r="A15" s="84"/>
      <c r="B15" s="89"/>
      <c r="C15" s="389" t="s">
        <v>505</v>
      </c>
      <c r="D15" s="11"/>
      <c r="E15" s="98"/>
      <c r="F15" s="98"/>
      <c r="G15" s="98"/>
      <c r="H15" s="98"/>
      <c r="I15" s="128"/>
      <c r="J15" s="90"/>
      <c r="K15" s="85"/>
    </row>
    <row r="16" spans="1:15" ht="1.5" hidden="1" customHeight="1" x14ac:dyDescent="0.2">
      <c r="A16" s="84"/>
      <c r="B16" s="89"/>
      <c r="C16" s="11"/>
      <c r="D16" s="11"/>
      <c r="E16" s="11"/>
      <c r="F16" s="11"/>
      <c r="G16" s="11"/>
      <c r="H16" s="11"/>
      <c r="I16" s="11"/>
      <c r="J16" s="90"/>
      <c r="K16" s="85"/>
      <c r="O16" s="385"/>
    </row>
    <row r="17" spans="1:11" ht="14.25" customHeight="1" x14ac:dyDescent="0.2">
      <c r="A17" s="84"/>
      <c r="B17" s="89"/>
      <c r="C17" s="97" t="s">
        <v>502</v>
      </c>
      <c r="D17" s="388" t="s">
        <v>896</v>
      </c>
      <c r="E17" s="11"/>
      <c r="F17" s="340">
        <f>Calculation!H6</f>
        <v>0</v>
      </c>
      <c r="G17" s="11" t="s">
        <v>503</v>
      </c>
      <c r="H17" s="11"/>
      <c r="I17" s="225">
        <f>IF(F17="","",(F17*(I9+I7)))</f>
        <v>0</v>
      </c>
      <c r="J17" s="90"/>
      <c r="K17" s="85"/>
    </row>
    <row r="18" spans="1:11" x14ac:dyDescent="0.2">
      <c r="A18" s="84"/>
      <c r="B18" s="89"/>
      <c r="C18" s="97"/>
      <c r="D18" s="388" t="s">
        <v>507</v>
      </c>
      <c r="E18" s="11"/>
      <c r="F18" s="11"/>
      <c r="G18" s="11"/>
      <c r="H18" s="11"/>
      <c r="I18" s="11"/>
      <c r="J18" s="90"/>
      <c r="K18" s="85"/>
    </row>
    <row r="19" spans="1:11" x14ac:dyDescent="0.2">
      <c r="A19" s="84"/>
      <c r="B19" s="89"/>
      <c r="C19" s="97"/>
      <c r="D19" s="11" t="s">
        <v>508</v>
      </c>
      <c r="E19" s="11"/>
      <c r="F19" s="11"/>
      <c r="G19" s="11"/>
      <c r="H19" s="11"/>
      <c r="I19" s="11"/>
      <c r="J19" s="90"/>
      <c r="K19" s="85"/>
    </row>
    <row r="20" spans="1:11" ht="5.25" customHeight="1" x14ac:dyDescent="0.2">
      <c r="A20" s="84"/>
      <c r="B20" s="89"/>
      <c r="C20" s="97"/>
      <c r="D20" s="11"/>
      <c r="E20" s="11"/>
      <c r="F20" s="11"/>
      <c r="G20" s="11"/>
      <c r="H20" s="11"/>
      <c r="I20" s="11"/>
      <c r="J20" s="90"/>
      <c r="K20" s="85"/>
    </row>
    <row r="21" spans="1:11" ht="14.25" customHeight="1" x14ac:dyDescent="0.2">
      <c r="A21" s="84"/>
      <c r="B21" s="89"/>
      <c r="C21" s="11"/>
      <c r="D21" s="11"/>
      <c r="E21" s="11"/>
      <c r="F21" s="92" t="s">
        <v>409</v>
      </c>
      <c r="G21" s="223">
        <f>IF(I7="","",SUM(I7+I9+I11+I14+I17))</f>
        <v>0</v>
      </c>
      <c r="H21" s="11" t="s">
        <v>509</v>
      </c>
      <c r="I21" s="11"/>
      <c r="J21" s="90"/>
      <c r="K21" s="85"/>
    </row>
    <row r="22" spans="1:11" ht="13.5" thickBot="1" x14ac:dyDescent="0.25">
      <c r="A22" s="84"/>
      <c r="B22" s="89"/>
      <c r="C22" s="11"/>
      <c r="D22" s="11"/>
      <c r="E22" s="11"/>
      <c r="F22" s="11"/>
      <c r="G22" s="11"/>
      <c r="H22" s="11"/>
      <c r="I22" s="11"/>
      <c r="J22" s="90"/>
      <c r="K22" s="85"/>
    </row>
    <row r="23" spans="1:11" ht="16.5" thickTop="1" x14ac:dyDescent="0.2">
      <c r="A23" s="84"/>
      <c r="B23" s="144"/>
      <c r="C23" s="145"/>
      <c r="D23" s="156" t="s">
        <v>510</v>
      </c>
      <c r="E23" s="145"/>
      <c r="F23" s="145"/>
      <c r="G23" s="145"/>
      <c r="H23" s="145"/>
      <c r="I23" s="145"/>
      <c r="J23" s="146"/>
      <c r="K23" s="85"/>
    </row>
    <row r="24" spans="1:11" x14ac:dyDescent="0.2">
      <c r="A24" s="84"/>
      <c r="B24" s="147"/>
      <c r="C24" s="148"/>
      <c r="D24" s="148"/>
      <c r="E24" s="148"/>
      <c r="F24" s="148"/>
      <c r="G24" s="148"/>
      <c r="H24" s="148"/>
      <c r="I24" s="148"/>
      <c r="J24" s="149"/>
      <c r="K24" s="85"/>
    </row>
    <row r="25" spans="1:11" ht="15" x14ac:dyDescent="0.2">
      <c r="A25" s="84"/>
      <c r="B25" s="147"/>
      <c r="C25" s="150" t="s">
        <v>502</v>
      </c>
      <c r="D25" s="425" t="s">
        <v>932</v>
      </c>
      <c r="E25" s="148"/>
      <c r="F25" s="148"/>
      <c r="G25" s="148"/>
      <c r="H25" s="151" t="s">
        <v>511</v>
      </c>
      <c r="I25" s="276">
        <f>Calculation!C6</f>
        <v>0</v>
      </c>
      <c r="J25" s="149"/>
      <c r="K25" s="85"/>
    </row>
    <row r="26" spans="1:11" ht="9.75" customHeight="1" x14ac:dyDescent="0.2">
      <c r="A26" s="84"/>
      <c r="B26" s="147"/>
      <c r="C26" s="148"/>
      <c r="D26" s="425"/>
      <c r="E26" s="148"/>
      <c r="F26" s="148"/>
      <c r="G26" s="148"/>
      <c r="H26" s="152"/>
      <c r="I26" s="222"/>
      <c r="J26" s="149"/>
      <c r="K26" s="85"/>
    </row>
    <row r="27" spans="1:11" ht="15" x14ac:dyDescent="0.2">
      <c r="A27" s="84"/>
      <c r="B27" s="147"/>
      <c r="C27" s="150" t="s">
        <v>502</v>
      </c>
      <c r="D27" s="425" t="s">
        <v>900</v>
      </c>
      <c r="E27" s="148"/>
      <c r="F27" s="148"/>
      <c r="G27" s="148"/>
      <c r="H27" s="151" t="s">
        <v>512</v>
      </c>
      <c r="I27" s="276">
        <f>Calculation!D6</f>
        <v>0</v>
      </c>
      <c r="J27" s="149"/>
      <c r="K27" s="85"/>
    </row>
    <row r="28" spans="1:11" ht="9.75" customHeight="1" x14ac:dyDescent="0.2">
      <c r="A28" s="84"/>
      <c r="B28" s="147"/>
      <c r="C28" s="148"/>
      <c r="D28" s="148"/>
      <c r="E28" s="148"/>
      <c r="F28" s="248"/>
      <c r="G28" s="148"/>
      <c r="H28" s="152"/>
      <c r="I28" s="222"/>
      <c r="J28" s="149"/>
      <c r="K28" s="85"/>
    </row>
    <row r="29" spans="1:11" ht="15" x14ac:dyDescent="0.2">
      <c r="A29" s="84"/>
      <c r="B29" s="147"/>
      <c r="C29" s="150" t="s">
        <v>500</v>
      </c>
      <c r="D29" s="425" t="s">
        <v>513</v>
      </c>
      <c r="E29" s="148"/>
      <c r="F29" s="148"/>
      <c r="G29" s="148"/>
      <c r="H29" s="151" t="s">
        <v>514</v>
      </c>
      <c r="I29" s="276">
        <f>Calculation!E6</f>
        <v>0</v>
      </c>
      <c r="J29" s="149"/>
      <c r="K29" s="85"/>
    </row>
    <row r="30" spans="1:11" ht="15.75" thickBot="1" x14ac:dyDescent="0.25">
      <c r="A30" s="84"/>
      <c r="B30" s="153"/>
      <c r="C30" s="154"/>
      <c r="D30" s="561"/>
      <c r="E30" s="155"/>
      <c r="F30" s="155"/>
      <c r="G30" s="246"/>
      <c r="H30" s="246"/>
      <c r="I30" s="249"/>
      <c r="J30" s="247"/>
      <c r="K30" s="85"/>
    </row>
    <row r="31" spans="1:11" ht="13.5" thickTop="1" x14ac:dyDescent="0.2">
      <c r="A31" s="84"/>
      <c r="B31" s="89"/>
      <c r="C31" s="11"/>
      <c r="D31" s="388"/>
      <c r="E31" s="11"/>
      <c r="F31" s="11"/>
      <c r="G31" s="11"/>
      <c r="H31" s="11"/>
      <c r="I31" s="11"/>
      <c r="J31" s="90"/>
      <c r="K31" s="85"/>
    </row>
    <row r="32" spans="1:11" ht="14.25" customHeight="1" x14ac:dyDescent="0.2">
      <c r="A32" s="84"/>
      <c r="B32" s="89"/>
      <c r="C32" s="11"/>
      <c r="D32" s="92" t="s">
        <v>897</v>
      </c>
      <c r="E32" s="11"/>
      <c r="F32" s="11"/>
      <c r="G32" s="11"/>
      <c r="H32" s="11"/>
      <c r="I32" s="225">
        <f>IF(G21="","",G21+I25+I27-I29)</f>
        <v>0</v>
      </c>
      <c r="J32" s="90"/>
      <c r="K32" s="85"/>
    </row>
    <row r="33" spans="1:11" ht="6" customHeight="1" x14ac:dyDescent="0.2">
      <c r="A33" s="84"/>
      <c r="B33" s="89"/>
      <c r="C33" s="11"/>
      <c r="D33" s="388"/>
      <c r="E33" s="11"/>
      <c r="F33" s="11"/>
      <c r="G33" s="11"/>
      <c r="H33" s="11"/>
      <c r="I33" s="11"/>
      <c r="J33" s="90"/>
      <c r="K33" s="85"/>
    </row>
    <row r="34" spans="1:11" ht="14.25" customHeight="1" x14ac:dyDescent="0.2">
      <c r="A34" s="84"/>
      <c r="B34" s="89"/>
      <c r="C34" s="97" t="s">
        <v>500</v>
      </c>
      <c r="D34" s="92" t="s">
        <v>898</v>
      </c>
      <c r="E34" s="11"/>
      <c r="F34" s="11"/>
      <c r="G34" s="11"/>
      <c r="H34" s="11"/>
      <c r="I34" s="225" t="str">
        <f>IF(Total_1998\99_Notional_General_Income_Yield=0,"0 ",Total_1998\99_Notional_General_Income_Yield)</f>
        <v xml:space="preserve">0 </v>
      </c>
      <c r="J34" s="90"/>
      <c r="K34" s="85"/>
    </row>
    <row r="35" spans="1:11" ht="10.5" customHeight="1" x14ac:dyDescent="0.2">
      <c r="A35" s="84"/>
      <c r="B35" s="89"/>
      <c r="C35" s="11"/>
      <c r="D35" s="388"/>
      <c r="E35" s="11"/>
      <c r="F35" s="11"/>
      <c r="G35" s="11"/>
      <c r="H35" s="11"/>
      <c r="I35" s="11"/>
      <c r="J35" s="90"/>
      <c r="K35" s="85"/>
    </row>
    <row r="36" spans="1:11" x14ac:dyDescent="0.2">
      <c r="A36" s="84"/>
      <c r="B36" s="89"/>
      <c r="C36" s="11"/>
      <c r="D36" s="92" t="s">
        <v>515</v>
      </c>
      <c r="E36" s="11"/>
      <c r="F36" s="11"/>
      <c r="G36" s="11"/>
      <c r="H36" s="11"/>
      <c r="I36" s="404">
        <f>IFERROR(IF(I32="","",I32-I34),"0")</f>
        <v>0</v>
      </c>
      <c r="J36" s="90"/>
      <c r="K36" s="85"/>
    </row>
    <row r="37" spans="1:11" ht="9.75" customHeight="1" x14ac:dyDescent="0.2">
      <c r="A37" s="84"/>
      <c r="B37" s="89"/>
      <c r="C37" s="11"/>
      <c r="D37" s="11"/>
      <c r="E37" s="11"/>
      <c r="F37" s="11"/>
      <c r="G37" s="11"/>
      <c r="H37" s="11"/>
      <c r="I37" s="96"/>
      <c r="J37" s="90"/>
      <c r="K37" s="85"/>
    </row>
    <row r="38" spans="1:11" ht="2.1" customHeight="1" x14ac:dyDescent="0.2">
      <c r="A38" s="84"/>
      <c r="B38" s="89"/>
      <c r="C38" s="11"/>
      <c r="D38" s="11"/>
      <c r="E38" s="11"/>
      <c r="F38" s="11"/>
      <c r="G38" s="11"/>
      <c r="H38" s="11"/>
      <c r="I38" s="96"/>
      <c r="J38" s="90"/>
      <c r="K38" s="85"/>
    </row>
    <row r="39" spans="1:11" ht="2.1" customHeight="1" x14ac:dyDescent="0.2">
      <c r="A39" s="84"/>
      <c r="B39" s="89"/>
      <c r="C39" s="11"/>
      <c r="D39" s="92"/>
      <c r="E39" s="11"/>
      <c r="F39" s="11"/>
      <c r="G39" s="11"/>
      <c r="H39" s="11"/>
      <c r="I39" s="96"/>
      <c r="J39" s="90"/>
      <c r="K39" s="85"/>
    </row>
    <row r="40" spans="1:11" ht="2.1" customHeight="1" x14ac:dyDescent="0.2">
      <c r="A40" s="84"/>
      <c r="B40" s="89"/>
      <c r="C40" s="11"/>
      <c r="D40" s="11"/>
      <c r="E40" s="11"/>
      <c r="F40" s="11"/>
      <c r="G40" s="11"/>
      <c r="H40" s="11"/>
      <c r="I40" s="96"/>
      <c r="J40" s="90"/>
      <c r="K40" s="85"/>
    </row>
    <row r="41" spans="1:11" ht="2.1" customHeight="1" x14ac:dyDescent="0.2">
      <c r="A41" s="84"/>
      <c r="B41" s="89"/>
      <c r="C41" s="11"/>
      <c r="D41" s="11"/>
      <c r="E41" s="11"/>
      <c r="F41" s="11"/>
      <c r="G41" s="96"/>
      <c r="H41" s="96"/>
      <c r="I41" s="96"/>
      <c r="J41" s="90"/>
      <c r="K41" s="85"/>
    </row>
    <row r="42" spans="1:11" ht="2.1" customHeight="1" x14ac:dyDescent="0.2">
      <c r="A42" s="84"/>
      <c r="B42" s="89"/>
      <c r="C42" s="11"/>
      <c r="D42" s="11"/>
      <c r="E42" s="11"/>
      <c r="F42" s="11"/>
      <c r="G42" s="11"/>
      <c r="H42" s="11"/>
      <c r="I42" s="96"/>
      <c r="J42" s="90"/>
      <c r="K42" s="85"/>
    </row>
    <row r="43" spans="1:11" ht="2.1" customHeight="1" x14ac:dyDescent="0.2">
      <c r="A43" s="84"/>
      <c r="B43" s="89"/>
      <c r="C43" s="11"/>
      <c r="D43" s="11"/>
      <c r="E43" s="11"/>
      <c r="F43" s="11"/>
      <c r="G43" s="11"/>
      <c r="H43" s="11"/>
      <c r="I43" s="96"/>
      <c r="J43" s="90"/>
      <c r="K43" s="85"/>
    </row>
    <row r="44" spans="1:11" ht="2.1" customHeight="1" x14ac:dyDescent="0.2">
      <c r="A44" s="84"/>
      <c r="B44" s="89"/>
      <c r="C44" s="11"/>
      <c r="D44" s="11"/>
      <c r="E44" s="11"/>
      <c r="F44" s="11"/>
      <c r="G44" s="11"/>
      <c r="H44" s="11"/>
      <c r="I44" s="11"/>
      <c r="J44" s="90"/>
      <c r="K44" s="85"/>
    </row>
    <row r="45" spans="1:11" ht="2.1" customHeight="1" x14ac:dyDescent="0.2">
      <c r="A45" s="84"/>
      <c r="B45" s="89"/>
      <c r="C45" s="11"/>
      <c r="D45" s="11"/>
      <c r="E45" s="11"/>
      <c r="F45" s="11"/>
      <c r="G45" s="11"/>
      <c r="H45" s="11"/>
      <c r="I45" s="96"/>
      <c r="J45" s="90"/>
      <c r="K45" s="85"/>
    </row>
    <row r="46" spans="1:11" ht="2.1" customHeight="1" x14ac:dyDescent="0.2">
      <c r="A46" s="84"/>
      <c r="B46" s="89"/>
      <c r="C46" s="11"/>
      <c r="D46" s="11"/>
      <c r="E46" s="11"/>
      <c r="F46" s="11"/>
      <c r="G46" s="11"/>
      <c r="H46" s="11"/>
      <c r="I46" s="96"/>
      <c r="J46" s="90"/>
      <c r="K46" s="85"/>
    </row>
    <row r="47" spans="1:11" ht="2.1" customHeight="1" x14ac:dyDescent="0.2">
      <c r="A47" s="84"/>
      <c r="B47" s="89"/>
      <c r="C47" s="11"/>
      <c r="D47" s="11"/>
      <c r="E47" s="11"/>
      <c r="F47" s="11"/>
      <c r="G47" s="11"/>
      <c r="H47" s="11"/>
      <c r="I47" s="96"/>
      <c r="J47" s="90"/>
      <c r="K47" s="85"/>
    </row>
    <row r="48" spans="1:11" ht="2.1" customHeight="1" x14ac:dyDescent="0.2">
      <c r="A48" s="84"/>
      <c r="B48" s="89"/>
      <c r="C48" s="11"/>
      <c r="D48" s="92"/>
      <c r="E48" s="11"/>
      <c r="F48" s="11"/>
      <c r="G48" s="96"/>
      <c r="H48" s="11"/>
      <c r="I48" s="96"/>
      <c r="J48" s="90"/>
      <c r="K48" s="85"/>
    </row>
    <row r="49" spans="1:11" ht="2.1" customHeight="1" x14ac:dyDescent="0.2">
      <c r="A49" s="84"/>
      <c r="B49" s="89"/>
      <c r="C49" s="11"/>
      <c r="D49" s="11"/>
      <c r="E49" s="11"/>
      <c r="F49" s="11"/>
      <c r="G49" s="11"/>
      <c r="H49" s="96"/>
      <c r="I49" s="96"/>
      <c r="J49" s="90"/>
      <c r="K49" s="85"/>
    </row>
    <row r="50" spans="1:11" ht="2.1" customHeight="1" x14ac:dyDescent="0.2">
      <c r="A50" s="84"/>
      <c r="B50" s="89"/>
      <c r="C50" s="11"/>
      <c r="D50" s="11"/>
      <c r="E50" s="11"/>
      <c r="F50" s="91"/>
      <c r="G50" s="11"/>
      <c r="H50" s="11"/>
      <c r="I50" s="96"/>
      <c r="J50" s="90"/>
      <c r="K50" s="85"/>
    </row>
    <row r="51" spans="1:11" ht="2.1" customHeight="1" x14ac:dyDescent="0.2">
      <c r="A51" s="84"/>
      <c r="B51" s="89"/>
      <c r="C51" s="11"/>
      <c r="D51" s="11"/>
      <c r="E51" s="11"/>
      <c r="F51" s="11"/>
      <c r="G51" s="11"/>
      <c r="H51" s="11"/>
      <c r="I51" s="96"/>
      <c r="J51" s="90"/>
      <c r="K51" s="85"/>
    </row>
    <row r="52" spans="1:11" ht="9" customHeight="1" x14ac:dyDescent="0.2">
      <c r="A52" s="84"/>
      <c r="B52" s="89"/>
      <c r="C52" s="11"/>
      <c r="D52" s="64"/>
      <c r="E52" s="285"/>
      <c r="F52" s="11"/>
      <c r="G52" s="290"/>
      <c r="H52" s="290"/>
      <c r="I52" s="96"/>
      <c r="J52" s="90"/>
      <c r="K52" s="85"/>
    </row>
    <row r="53" spans="1:11" x14ac:dyDescent="0.2">
      <c r="A53" s="84"/>
      <c r="B53" s="89"/>
      <c r="C53" s="97" t="s">
        <v>502</v>
      </c>
      <c r="D53" s="11" t="s">
        <v>516</v>
      </c>
      <c r="E53" s="11"/>
      <c r="F53" s="11"/>
      <c r="G53" s="11"/>
      <c r="H53" s="11"/>
      <c r="I53" s="225">
        <f>'Schedule 4'!O186</f>
        <v>0</v>
      </c>
      <c r="J53" s="90"/>
      <c r="K53" s="85"/>
    </row>
    <row r="54" spans="1:11" ht="6" customHeight="1" x14ac:dyDescent="0.2">
      <c r="A54" s="84"/>
      <c r="B54" s="89"/>
      <c r="C54" s="11"/>
      <c r="D54" s="11"/>
      <c r="E54" s="11"/>
      <c r="F54" s="11"/>
      <c r="G54" s="11"/>
      <c r="H54" s="11"/>
      <c r="I54" s="11"/>
      <c r="J54" s="90"/>
      <c r="K54" s="85"/>
    </row>
    <row r="55" spans="1:11" ht="3.75" customHeight="1" x14ac:dyDescent="0.2">
      <c r="A55" s="84"/>
      <c r="B55" s="89"/>
      <c r="C55" s="11"/>
      <c r="D55" s="11"/>
      <c r="E55" s="11"/>
      <c r="F55" s="11"/>
      <c r="G55" s="11"/>
      <c r="H55" s="11"/>
      <c r="I55" s="11"/>
      <c r="J55" s="90"/>
      <c r="K55" s="85"/>
    </row>
    <row r="56" spans="1:11" ht="6" customHeight="1" x14ac:dyDescent="0.2">
      <c r="A56" s="84"/>
      <c r="B56" s="89"/>
      <c r="C56" s="11"/>
      <c r="D56" s="11"/>
      <c r="E56" s="11"/>
      <c r="F56" s="11"/>
      <c r="G56" s="11"/>
      <c r="H56" s="11"/>
      <c r="I56" s="11"/>
      <c r="J56" s="90"/>
      <c r="K56" s="85"/>
    </row>
    <row r="57" spans="1:11" ht="3.75" customHeight="1" x14ac:dyDescent="0.2">
      <c r="A57" s="84"/>
      <c r="B57" s="89"/>
      <c r="C57" s="11"/>
      <c r="D57" s="11"/>
      <c r="E57" s="11"/>
      <c r="F57" s="11"/>
      <c r="G57" s="11"/>
      <c r="H57" s="11"/>
      <c r="I57" s="11"/>
      <c r="J57" s="90"/>
      <c r="K57" s="85"/>
    </row>
    <row r="58" spans="1:11" x14ac:dyDescent="0.2">
      <c r="A58" s="84"/>
      <c r="B58" s="89"/>
      <c r="C58" s="92" t="s">
        <v>891</v>
      </c>
      <c r="D58" s="11"/>
      <c r="E58" s="11"/>
      <c r="F58" s="11"/>
      <c r="G58" s="11"/>
      <c r="H58" s="11"/>
      <c r="I58" s="225">
        <f>IF(I36="","",I36+I53)</f>
        <v>0</v>
      </c>
      <c r="J58" s="90"/>
      <c r="K58" s="85"/>
    </row>
    <row r="59" spans="1:11" ht="13.5" thickBot="1" x14ac:dyDescent="0.25">
      <c r="A59" s="84"/>
      <c r="B59" s="89"/>
      <c r="C59" s="11"/>
      <c r="D59" s="97"/>
      <c r="E59" s="11"/>
      <c r="F59" s="11"/>
      <c r="G59" s="11"/>
      <c r="H59" s="11"/>
      <c r="I59" s="11"/>
      <c r="J59" s="90"/>
      <c r="K59" s="85"/>
    </row>
    <row r="60" spans="1:11" ht="13.5" thickTop="1" x14ac:dyDescent="0.2">
      <c r="A60" s="84"/>
      <c r="B60" s="86"/>
      <c r="C60" s="87"/>
      <c r="D60" s="179"/>
      <c r="E60" s="87"/>
      <c r="F60" s="87"/>
      <c r="G60" s="87"/>
      <c r="H60" s="87"/>
      <c r="I60" s="87"/>
      <c r="J60" s="88"/>
      <c r="K60" s="85"/>
    </row>
    <row r="61" spans="1:11" x14ac:dyDescent="0.2">
      <c r="A61" s="84"/>
      <c r="B61" s="89"/>
      <c r="C61" s="253" t="s">
        <v>517</v>
      </c>
      <c r="D61" s="253"/>
      <c r="E61" s="254"/>
      <c r="F61" s="254"/>
      <c r="G61" s="254"/>
      <c r="H61" s="254"/>
      <c r="I61" s="254"/>
      <c r="J61" s="90"/>
      <c r="K61" s="85"/>
    </row>
    <row r="62" spans="1:11" x14ac:dyDescent="0.2">
      <c r="A62" s="84"/>
      <c r="B62" s="89"/>
      <c r="C62" s="180"/>
      <c r="D62" s="97"/>
      <c r="E62" s="11"/>
      <c r="F62" s="11"/>
      <c r="G62" s="11"/>
      <c r="H62" s="11"/>
      <c r="I62" s="11"/>
      <c r="J62" s="90"/>
      <c r="K62" s="85"/>
    </row>
    <row r="63" spans="1:11" x14ac:dyDescent="0.2">
      <c r="A63" s="84"/>
      <c r="B63" s="89"/>
      <c r="C63" s="11"/>
      <c r="D63" s="562">
        <f>I53</f>
        <v>0</v>
      </c>
      <c r="E63" s="388" t="s">
        <v>892</v>
      </c>
      <c r="F63" s="11"/>
      <c r="G63" s="11"/>
      <c r="H63" s="11"/>
      <c r="I63" s="11"/>
      <c r="J63" s="90"/>
      <c r="K63" s="85"/>
    </row>
    <row r="64" spans="1:11" ht="9" customHeight="1" thickBot="1" x14ac:dyDescent="0.25">
      <c r="A64" s="84"/>
      <c r="B64" s="89"/>
      <c r="C64" s="11"/>
      <c r="D64" s="563"/>
      <c r="E64" s="11"/>
      <c r="F64" s="11"/>
      <c r="G64" s="11"/>
      <c r="H64" s="11"/>
      <c r="I64" s="11"/>
      <c r="J64" s="90"/>
      <c r="K64" s="85"/>
    </row>
    <row r="65" spans="1:11" ht="15.75" customHeight="1" thickTop="1" thickBot="1" x14ac:dyDescent="0.25">
      <c r="A65" s="84"/>
      <c r="B65" s="89"/>
      <c r="C65" s="251" t="s">
        <v>518</v>
      </c>
      <c r="D65" s="564">
        <f>I58-D63</f>
        <v>0</v>
      </c>
      <c r="E65" s="92" t="s">
        <v>893</v>
      </c>
      <c r="F65" s="11"/>
      <c r="G65" s="11"/>
      <c r="H65" s="11"/>
      <c r="I65" s="252"/>
      <c r="J65" s="90"/>
      <c r="K65" s="85"/>
    </row>
    <row r="66" spans="1:11" ht="14.25" thickTop="1" thickBot="1" x14ac:dyDescent="0.25">
      <c r="A66" s="84"/>
      <c r="B66" s="129"/>
      <c r="C66" s="130"/>
      <c r="D66" s="130"/>
      <c r="E66" s="130"/>
      <c r="F66" s="130"/>
      <c r="G66" s="130"/>
      <c r="H66" s="130"/>
      <c r="I66" s="130"/>
      <c r="J66" s="131"/>
      <c r="K66" s="85"/>
    </row>
    <row r="67" spans="1:11" ht="14.25" thickTop="1" thickBot="1" x14ac:dyDescent="0.25">
      <c r="A67" s="99"/>
      <c r="B67" s="100"/>
      <c r="C67" s="100"/>
      <c r="D67" s="100"/>
      <c r="E67" s="100"/>
      <c r="F67" s="100"/>
      <c r="G67" s="100"/>
      <c r="H67" s="100"/>
      <c r="I67" s="100"/>
      <c r="J67" s="100"/>
      <c r="K67" s="101"/>
    </row>
    <row r="69" spans="1:11" hidden="1" x14ac:dyDescent="0.2">
      <c r="A69" s="565"/>
      <c r="B69" s="565"/>
    </row>
    <row r="70" spans="1:11" hidden="1" x14ac:dyDescent="0.2">
      <c r="A70" s="565" t="s">
        <v>418</v>
      </c>
      <c r="B70" s="565"/>
    </row>
    <row r="71" spans="1:11" hidden="1" x14ac:dyDescent="0.2">
      <c r="A71" s="565" t="s">
        <v>419</v>
      </c>
      <c r="B71" s="565"/>
    </row>
    <row r="72" spans="1:11" hidden="1" x14ac:dyDescent="0.2">
      <c r="A72" s="565"/>
      <c r="B72" s="565"/>
    </row>
  </sheetData>
  <sheetProtection algorithmName="SHA-512" hashValue="FRqD+ftWiatMQdrDOOnZaakFd81WgnLI8o5ZN5vS+/Hr7lZ/3wKSeXFjZWnZQdbloQvERK8Xliv5MNRdjo7rlQ==" saltValue="d8PFkxDT1OLEjrDzOYy0IQ==" spinCount="100000" sheet="1" objects="1" scenarios="1"/>
  <mergeCells count="1">
    <mergeCell ref="C3:G3"/>
  </mergeCells>
  <phoneticPr fontId="0" type="noConversion"/>
  <dataValidations disablePrompts="1" count="1">
    <dataValidation type="list" allowBlank="1" showInputMessage="1" showErrorMessage="1" error="Please select &quot;Yes&quot; or &quot;No&quot; from the drop down list." sqref="G41 G49" xr:uid="{00000000-0002-0000-0900-000000000000}">
      <formula1>$A$69:$A$71</formula1>
    </dataValidation>
  </dataValidations>
  <printOptions horizontalCentered="1"/>
  <pageMargins left="0.15748031496062992" right="0.15748031496062992" top="0.39370078740157483" bottom="0.70866141732283472" header="0.19685039370078741" footer="0.39370078740157483"/>
  <pageSetup paperSize="9" orientation="portrait" horizontalDpi="300" verticalDpi="300" r:id="rId1"/>
  <headerFooter alignWithMargins="0">
    <oddHeader xml:space="preserve">&amp;C&amp;"Arial,Bold"Office of Local Government - 2021-22 Permissible Income Workpapers </oddHeader>
    <oddFoote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5">
    <tabColor rgb="FF00B050"/>
  </sheetPr>
  <dimension ref="A1:L52"/>
  <sheetViews>
    <sheetView topLeftCell="A16" zoomScale="145" zoomScaleNormal="145" workbookViewId="0">
      <selection activeCell="J27" sqref="J27"/>
    </sheetView>
  </sheetViews>
  <sheetFormatPr defaultRowHeight="12.75" x14ac:dyDescent="0.2"/>
  <cols>
    <col min="1" max="1" width="2.85546875" customWidth="1"/>
    <col min="2" max="2" width="11" customWidth="1"/>
    <col min="12" max="12" width="3.85546875" customWidth="1"/>
  </cols>
  <sheetData>
    <row r="1" spans="1:12" ht="12" customHeight="1" x14ac:dyDescent="0.2">
      <c r="A1" s="370"/>
      <c r="B1" s="4"/>
      <c r="C1" s="4"/>
      <c r="D1" s="4"/>
      <c r="E1" s="4"/>
      <c r="F1" s="4"/>
      <c r="G1" s="4"/>
      <c r="H1" s="4"/>
      <c r="I1" s="4"/>
      <c r="J1" s="4"/>
      <c r="K1" s="4"/>
      <c r="L1" s="5"/>
    </row>
    <row r="2" spans="1:12" ht="16.5" customHeight="1" x14ac:dyDescent="0.3">
      <c r="A2" s="1"/>
      <c r="B2" s="299" t="s">
        <v>519</v>
      </c>
      <c r="C2" s="3"/>
      <c r="D2" s="3"/>
      <c r="E2" s="3"/>
      <c r="F2" s="3"/>
      <c r="G2" s="3"/>
      <c r="H2" s="3"/>
      <c r="I2" s="3"/>
      <c r="J2" s="3"/>
      <c r="K2" s="3"/>
      <c r="L2" s="6"/>
    </row>
    <row r="3" spans="1:12" ht="9" customHeight="1" x14ac:dyDescent="0.2">
      <c r="A3" s="1"/>
      <c r="B3" s="3"/>
      <c r="C3" s="3"/>
      <c r="D3" s="3"/>
      <c r="E3" s="3"/>
      <c r="F3" s="3"/>
      <c r="G3" s="3"/>
      <c r="H3" s="3"/>
      <c r="I3" s="3"/>
      <c r="J3" s="3"/>
      <c r="K3" s="3"/>
      <c r="L3" s="6"/>
    </row>
    <row r="4" spans="1:12" ht="15.75" x14ac:dyDescent="0.25">
      <c r="A4" s="1"/>
      <c r="B4" s="298" t="s">
        <v>520</v>
      </c>
      <c r="C4" s="3"/>
      <c r="D4" s="3"/>
      <c r="E4" s="3"/>
      <c r="F4" s="3"/>
      <c r="G4" s="3"/>
      <c r="H4" s="3"/>
      <c r="I4" s="3"/>
      <c r="J4" s="3"/>
      <c r="K4" s="3"/>
      <c r="L4" s="6"/>
    </row>
    <row r="5" spans="1:12" ht="12" customHeight="1" x14ac:dyDescent="0.2">
      <c r="A5" s="1"/>
      <c r="B5" s="264"/>
      <c r="C5" s="264"/>
      <c r="D5" s="264"/>
      <c r="E5" s="264"/>
      <c r="F5" s="264"/>
      <c r="G5" s="264"/>
      <c r="H5" s="264"/>
      <c r="I5" s="264"/>
      <c r="J5" s="264"/>
      <c r="K5" s="264"/>
      <c r="L5" s="6"/>
    </row>
    <row r="6" spans="1:12" ht="15.75" x14ac:dyDescent="0.25">
      <c r="A6" s="1"/>
      <c r="B6" s="48" t="s">
        <v>422</v>
      </c>
      <c r="C6" s="264" t="s">
        <v>521</v>
      </c>
      <c r="D6" s="264"/>
      <c r="E6" s="264"/>
      <c r="F6" s="264"/>
      <c r="G6" s="264"/>
      <c r="H6" s="264"/>
      <c r="I6" s="264"/>
      <c r="J6" s="264"/>
      <c r="K6" s="264"/>
      <c r="L6" s="6"/>
    </row>
    <row r="7" spans="1:12" ht="15.75" x14ac:dyDescent="0.25">
      <c r="A7" s="1"/>
      <c r="B7" s="48"/>
      <c r="C7" s="264" t="s">
        <v>522</v>
      </c>
      <c r="D7" s="264"/>
      <c r="E7" s="264"/>
      <c r="F7" s="264"/>
      <c r="G7" s="264"/>
      <c r="H7" s="264"/>
      <c r="I7" s="264"/>
      <c r="J7" s="264"/>
      <c r="K7" s="264"/>
      <c r="L7" s="6"/>
    </row>
    <row r="8" spans="1:12" ht="15.75" x14ac:dyDescent="0.25">
      <c r="A8" s="1"/>
      <c r="B8" s="48"/>
      <c r="C8" s="264" t="s">
        <v>523</v>
      </c>
      <c r="D8" s="264"/>
      <c r="E8" s="264"/>
      <c r="F8" s="264"/>
      <c r="G8" s="264"/>
      <c r="H8" s="264"/>
      <c r="I8" s="264"/>
      <c r="J8" s="264"/>
      <c r="K8" s="264"/>
      <c r="L8" s="6"/>
    </row>
    <row r="9" spans="1:12" ht="9.75" customHeight="1" x14ac:dyDescent="0.2">
      <c r="A9" s="1"/>
      <c r="B9" s="264"/>
      <c r="C9" s="264"/>
      <c r="D9" s="264"/>
      <c r="E9" s="264"/>
      <c r="F9" s="264"/>
      <c r="G9" s="264"/>
      <c r="H9" s="264"/>
      <c r="I9" s="264"/>
      <c r="J9" s="264"/>
      <c r="K9" s="264"/>
      <c r="L9" s="6"/>
    </row>
    <row r="10" spans="1:12" ht="18" x14ac:dyDescent="0.25">
      <c r="A10" s="1"/>
      <c r="B10" s="642" t="s">
        <v>274</v>
      </c>
      <c r="C10" s="642"/>
      <c r="D10" s="642"/>
      <c r="E10" s="642"/>
      <c r="F10" s="642"/>
      <c r="G10" s="642"/>
      <c r="H10" s="642"/>
      <c r="I10" s="642"/>
      <c r="J10" s="642"/>
      <c r="K10" s="642"/>
      <c r="L10" s="6"/>
    </row>
    <row r="11" spans="1:12" ht="5.25" customHeight="1" x14ac:dyDescent="0.2">
      <c r="A11" s="1"/>
      <c r="B11" s="264"/>
      <c r="C11" s="264"/>
      <c r="D11" s="264"/>
      <c r="E11" s="264"/>
      <c r="F11" s="264"/>
      <c r="G11" s="264"/>
      <c r="H11" s="264"/>
      <c r="I11" s="264"/>
      <c r="J11" s="264"/>
      <c r="K11" s="264"/>
      <c r="L11" s="6"/>
    </row>
    <row r="12" spans="1:12" ht="15.75" x14ac:dyDescent="0.25">
      <c r="A12" s="1"/>
      <c r="B12" s="48" t="s">
        <v>524</v>
      </c>
      <c r="C12" s="264"/>
      <c r="D12" s="264"/>
      <c r="E12" s="264"/>
      <c r="F12" s="264"/>
      <c r="G12" s="264"/>
      <c r="H12" s="264"/>
      <c r="I12" s="264"/>
      <c r="J12" s="264"/>
      <c r="K12" s="264"/>
      <c r="L12" s="6"/>
    </row>
    <row r="13" spans="1:12" ht="15" x14ac:dyDescent="0.2">
      <c r="A13" s="1"/>
      <c r="B13" s="264"/>
      <c r="C13" s="264"/>
      <c r="D13" s="264"/>
      <c r="E13" s="264"/>
      <c r="F13" s="264"/>
      <c r="G13" s="264"/>
      <c r="H13" s="264"/>
      <c r="I13" s="264"/>
      <c r="J13" s="264"/>
      <c r="K13" s="264"/>
      <c r="L13" s="6"/>
    </row>
    <row r="14" spans="1:12" ht="15" x14ac:dyDescent="0.2">
      <c r="A14" s="1"/>
      <c r="B14" s="300" t="s">
        <v>282</v>
      </c>
      <c r="C14" s="264" t="s">
        <v>525</v>
      </c>
      <c r="D14" s="264"/>
      <c r="E14" s="264"/>
      <c r="F14" s="264"/>
      <c r="G14" s="264"/>
      <c r="H14" s="264"/>
      <c r="I14" s="264"/>
      <c r="J14" s="264"/>
      <c r="K14" s="264"/>
      <c r="L14" s="6"/>
    </row>
    <row r="15" spans="1:12" ht="15" x14ac:dyDescent="0.2">
      <c r="A15" s="1"/>
      <c r="B15" s="264"/>
      <c r="C15" s="264"/>
      <c r="D15" s="264"/>
      <c r="E15" s="264"/>
      <c r="F15" s="264"/>
      <c r="G15" s="264"/>
      <c r="H15" s="264"/>
      <c r="I15" s="264"/>
      <c r="J15" s="264"/>
      <c r="K15" s="264"/>
      <c r="L15" s="6"/>
    </row>
    <row r="16" spans="1:12" ht="15" x14ac:dyDescent="0.2">
      <c r="A16" s="1"/>
      <c r="B16" s="300" t="s">
        <v>282</v>
      </c>
      <c r="C16" s="264" t="s">
        <v>526</v>
      </c>
      <c r="D16" s="264"/>
      <c r="E16" s="264"/>
      <c r="F16" s="264"/>
      <c r="G16" s="264"/>
      <c r="H16" s="264"/>
      <c r="I16" s="264"/>
      <c r="J16" s="264"/>
      <c r="K16" s="264"/>
      <c r="L16" s="6"/>
    </row>
    <row r="17" spans="1:12" ht="15" x14ac:dyDescent="0.2">
      <c r="A17" s="1"/>
      <c r="B17" s="264"/>
      <c r="C17" s="264"/>
      <c r="D17" s="264"/>
      <c r="E17" s="264"/>
      <c r="F17" s="264"/>
      <c r="G17" s="264"/>
      <c r="H17" s="264"/>
      <c r="I17" s="264"/>
      <c r="J17" s="264"/>
      <c r="K17" s="264"/>
      <c r="L17" s="6"/>
    </row>
    <row r="18" spans="1:12" ht="15" x14ac:dyDescent="0.2">
      <c r="A18" s="1"/>
      <c r="B18" s="300" t="s">
        <v>282</v>
      </c>
      <c r="C18" s="264" t="s">
        <v>527</v>
      </c>
      <c r="D18" s="264"/>
      <c r="E18" s="264"/>
      <c r="F18" s="264"/>
      <c r="G18" s="264"/>
      <c r="H18" s="264"/>
      <c r="I18" s="264"/>
      <c r="J18" s="264"/>
      <c r="K18" s="264"/>
      <c r="L18" s="6"/>
    </row>
    <row r="19" spans="1:12" ht="15" x14ac:dyDescent="0.2">
      <c r="A19" s="1"/>
      <c r="B19" s="264"/>
      <c r="C19" s="264"/>
      <c r="D19" s="264"/>
      <c r="E19" s="264"/>
      <c r="F19" s="264"/>
      <c r="G19" s="264"/>
      <c r="H19" s="264"/>
      <c r="I19" s="264"/>
      <c r="J19" s="264"/>
      <c r="K19" s="264"/>
      <c r="L19" s="6"/>
    </row>
    <row r="20" spans="1:12" ht="15.75" x14ac:dyDescent="0.25">
      <c r="A20" s="1"/>
      <c r="B20" s="264"/>
      <c r="C20" s="305" t="s">
        <v>528</v>
      </c>
      <c r="D20" s="264" t="s">
        <v>529</v>
      </c>
      <c r="E20" s="264"/>
      <c r="F20" s="264"/>
      <c r="G20" s="264"/>
      <c r="H20" s="264"/>
      <c r="I20" s="264"/>
      <c r="J20" s="264"/>
      <c r="K20" s="264"/>
      <c r="L20" s="6"/>
    </row>
    <row r="21" spans="1:12" ht="15" x14ac:dyDescent="0.2">
      <c r="A21" s="1"/>
      <c r="B21" s="264"/>
      <c r="C21" s="264"/>
      <c r="D21" s="264" t="s">
        <v>530</v>
      </c>
      <c r="E21" s="264"/>
      <c r="F21" s="264"/>
      <c r="G21" s="264"/>
      <c r="H21" s="264"/>
      <c r="I21" s="264"/>
      <c r="J21" s="264"/>
      <c r="K21" s="264"/>
      <c r="L21" s="6"/>
    </row>
    <row r="22" spans="1:12" ht="15.75" x14ac:dyDescent="0.25">
      <c r="A22" s="1"/>
      <c r="B22" s="264"/>
      <c r="C22" s="305" t="s">
        <v>528</v>
      </c>
      <c r="D22" s="264" t="s">
        <v>531</v>
      </c>
      <c r="E22" s="264"/>
      <c r="F22" s="264"/>
      <c r="G22" s="264"/>
      <c r="H22" s="264"/>
      <c r="I22" s="264"/>
      <c r="J22" s="264"/>
      <c r="K22" s="264"/>
      <c r="L22" s="6"/>
    </row>
    <row r="23" spans="1:12" ht="15.75" x14ac:dyDescent="0.25">
      <c r="A23" s="1"/>
      <c r="B23" s="264"/>
      <c r="C23" s="305" t="s">
        <v>528</v>
      </c>
      <c r="D23" s="264" t="s">
        <v>532</v>
      </c>
      <c r="E23" s="264"/>
      <c r="F23" s="264"/>
      <c r="G23" s="264"/>
      <c r="H23" s="264"/>
      <c r="I23" s="264"/>
      <c r="J23" s="264"/>
      <c r="K23" s="264"/>
      <c r="L23" s="6"/>
    </row>
    <row r="24" spans="1:12" ht="15" x14ac:dyDescent="0.2">
      <c r="A24" s="1"/>
      <c r="B24" s="264"/>
      <c r="C24" s="264"/>
      <c r="D24" s="264"/>
      <c r="E24" s="264"/>
      <c r="F24" s="264"/>
      <c r="G24" s="264"/>
      <c r="H24" s="264"/>
      <c r="I24" s="264"/>
      <c r="J24" s="264"/>
      <c r="K24" s="264"/>
      <c r="L24" s="6"/>
    </row>
    <row r="25" spans="1:12" ht="15" x14ac:dyDescent="0.2">
      <c r="A25" s="1"/>
      <c r="B25" s="300" t="s">
        <v>282</v>
      </c>
      <c r="C25" s="264" t="s">
        <v>533</v>
      </c>
      <c r="D25" s="264"/>
      <c r="E25" s="264"/>
      <c r="F25" s="264"/>
      <c r="G25" s="264"/>
      <c r="H25" s="264"/>
      <c r="I25" s="264"/>
      <c r="J25" s="264"/>
      <c r="K25" s="264"/>
      <c r="L25" s="6"/>
    </row>
    <row r="26" spans="1:12" ht="15" x14ac:dyDescent="0.2">
      <c r="A26" s="1"/>
      <c r="B26" s="264"/>
      <c r="C26" s="264" t="s">
        <v>925</v>
      </c>
      <c r="D26" s="264"/>
      <c r="E26" s="264"/>
      <c r="F26" s="264"/>
      <c r="G26" s="264"/>
      <c r="H26" s="264"/>
      <c r="I26" s="264"/>
      <c r="J26" s="264"/>
      <c r="K26" s="264"/>
      <c r="L26" s="6"/>
    </row>
    <row r="27" spans="1:12" ht="15" x14ac:dyDescent="0.2">
      <c r="A27" s="1"/>
      <c r="B27" s="264"/>
      <c r="C27" s="264" t="s">
        <v>924</v>
      </c>
      <c r="D27" s="264"/>
      <c r="E27" s="264"/>
      <c r="F27" s="264"/>
      <c r="G27" s="264"/>
      <c r="H27" s="264"/>
      <c r="I27" s="264"/>
      <c r="J27" s="264"/>
      <c r="K27" s="264"/>
      <c r="L27" s="6"/>
    </row>
    <row r="28" spans="1:12" ht="15" x14ac:dyDescent="0.2">
      <c r="A28" s="1"/>
      <c r="B28" s="264"/>
      <c r="C28" s="264"/>
      <c r="D28" s="264"/>
      <c r="E28" s="264"/>
      <c r="F28" s="264"/>
      <c r="G28" s="264"/>
      <c r="H28" s="264"/>
      <c r="I28" s="264"/>
      <c r="J28" s="264"/>
      <c r="K28" s="264"/>
      <c r="L28" s="6"/>
    </row>
    <row r="29" spans="1:12" ht="15" x14ac:dyDescent="0.2">
      <c r="A29" s="1"/>
      <c r="B29" s="300" t="s">
        <v>282</v>
      </c>
      <c r="C29" s="264" t="s">
        <v>534</v>
      </c>
      <c r="D29" s="264"/>
      <c r="E29" s="264"/>
      <c r="F29" s="264"/>
      <c r="G29" s="264"/>
      <c r="H29" s="264"/>
      <c r="I29" s="264"/>
      <c r="J29" s="264"/>
      <c r="K29" s="264"/>
      <c r="L29" s="6"/>
    </row>
    <row r="30" spans="1:12" ht="15" x14ac:dyDescent="0.2">
      <c r="A30" s="1"/>
      <c r="B30" s="264"/>
      <c r="C30" s="264" t="s">
        <v>535</v>
      </c>
      <c r="D30" s="264"/>
      <c r="E30" s="264"/>
      <c r="F30" s="264"/>
      <c r="G30" s="264"/>
      <c r="H30" s="264"/>
      <c r="I30" s="264"/>
      <c r="J30" s="264"/>
      <c r="K30" s="264"/>
      <c r="L30" s="6"/>
    </row>
    <row r="31" spans="1:12" ht="15" x14ac:dyDescent="0.2">
      <c r="A31" s="1"/>
      <c r="B31" s="264"/>
      <c r="C31" s="264" t="s">
        <v>536</v>
      </c>
      <c r="D31" s="264"/>
      <c r="E31" s="264"/>
      <c r="F31" s="264"/>
      <c r="G31" s="264"/>
      <c r="H31" s="264"/>
      <c r="I31" s="264"/>
      <c r="J31" s="264"/>
      <c r="K31" s="264"/>
      <c r="L31" s="6"/>
    </row>
    <row r="32" spans="1:12" ht="15" x14ac:dyDescent="0.2">
      <c r="A32" s="1"/>
      <c r="B32" s="264"/>
      <c r="C32" s="264"/>
      <c r="D32" s="264"/>
      <c r="E32" s="264"/>
      <c r="F32" s="264"/>
      <c r="G32" s="264"/>
      <c r="H32" s="264"/>
      <c r="I32" s="264"/>
      <c r="J32" s="264"/>
      <c r="K32" s="264"/>
      <c r="L32" s="6"/>
    </row>
    <row r="33" spans="1:12" ht="15" x14ac:dyDescent="0.2">
      <c r="A33" s="1"/>
      <c r="B33" s="300" t="s">
        <v>282</v>
      </c>
      <c r="C33" s="264" t="s">
        <v>537</v>
      </c>
      <c r="D33" s="264"/>
      <c r="E33" s="264"/>
      <c r="F33" s="264"/>
      <c r="G33" s="264"/>
      <c r="H33" s="264"/>
      <c r="I33" s="264"/>
      <c r="J33" s="264"/>
      <c r="K33" s="264"/>
      <c r="L33" s="6"/>
    </row>
    <row r="34" spans="1:12" ht="15" x14ac:dyDescent="0.2">
      <c r="A34" s="1"/>
      <c r="B34" s="264"/>
      <c r="C34" s="264" t="s">
        <v>538</v>
      </c>
      <c r="D34" s="264"/>
      <c r="E34" s="264"/>
      <c r="F34" s="264"/>
      <c r="G34" s="264"/>
      <c r="H34" s="264"/>
      <c r="I34" s="264"/>
      <c r="J34" s="264"/>
      <c r="K34" s="264"/>
      <c r="L34" s="6"/>
    </row>
    <row r="35" spans="1:12" ht="8.25" customHeight="1" x14ac:dyDescent="0.2">
      <c r="A35" s="1"/>
      <c r="B35" s="264"/>
      <c r="C35" s="305"/>
      <c r="D35" s="264"/>
      <c r="E35" s="264"/>
      <c r="F35" s="264"/>
      <c r="G35" s="264"/>
      <c r="H35" s="264"/>
      <c r="I35" s="264"/>
      <c r="J35" s="264"/>
      <c r="K35" s="264"/>
      <c r="L35" s="6"/>
    </row>
    <row r="36" spans="1:12" ht="15.75" customHeight="1" x14ac:dyDescent="0.2">
      <c r="A36" s="1"/>
      <c r="B36" s="264"/>
      <c r="C36" s="305" t="s">
        <v>528</v>
      </c>
      <c r="D36" s="264" t="s">
        <v>539</v>
      </c>
      <c r="E36" s="264"/>
      <c r="F36" s="264"/>
      <c r="G36" s="264"/>
      <c r="H36" s="264"/>
      <c r="I36" s="264"/>
      <c r="J36" s="264"/>
      <c r="K36" s="264"/>
      <c r="L36" s="6"/>
    </row>
    <row r="37" spans="1:12" ht="15" x14ac:dyDescent="0.2">
      <c r="A37" s="1"/>
      <c r="B37" s="264"/>
      <c r="C37" s="264"/>
      <c r="D37" s="264" t="s">
        <v>540</v>
      </c>
      <c r="E37" s="264"/>
      <c r="F37" s="264"/>
      <c r="G37" s="264"/>
      <c r="H37" s="264"/>
      <c r="I37" s="264"/>
      <c r="J37" s="264"/>
      <c r="K37" s="264"/>
      <c r="L37" s="6"/>
    </row>
    <row r="38" spans="1:12" ht="15" x14ac:dyDescent="0.2">
      <c r="A38" s="1"/>
      <c r="B38" s="264"/>
      <c r="C38" s="264"/>
      <c r="D38" s="264" t="s">
        <v>541</v>
      </c>
      <c r="E38" s="264"/>
      <c r="F38" s="264"/>
      <c r="G38" s="264"/>
      <c r="H38" s="264"/>
      <c r="I38" s="264"/>
      <c r="J38" s="264"/>
      <c r="K38" s="264"/>
      <c r="L38" s="6"/>
    </row>
    <row r="39" spans="1:12" ht="11.25" customHeight="1" x14ac:dyDescent="0.2">
      <c r="A39" s="1"/>
      <c r="B39" s="264"/>
      <c r="C39" s="264"/>
      <c r="D39" s="264"/>
      <c r="E39" s="264"/>
      <c r="F39" s="264"/>
      <c r="G39" s="264"/>
      <c r="H39" s="264"/>
      <c r="I39" s="264"/>
      <c r="J39" s="264"/>
      <c r="K39" s="264"/>
      <c r="L39" s="6"/>
    </row>
    <row r="40" spans="1:12" ht="15" x14ac:dyDescent="0.2">
      <c r="A40" s="1"/>
      <c r="B40" s="264"/>
      <c r="C40" s="305" t="s">
        <v>528</v>
      </c>
      <c r="D40" s="264" t="s">
        <v>542</v>
      </c>
      <c r="E40" s="264"/>
      <c r="F40" s="264"/>
      <c r="G40" s="264"/>
      <c r="H40" s="264"/>
      <c r="I40" s="264"/>
      <c r="J40" s="264"/>
      <c r="K40" s="264"/>
      <c r="L40" s="6"/>
    </row>
    <row r="41" spans="1:12" ht="15" x14ac:dyDescent="0.2">
      <c r="A41" s="1"/>
      <c r="B41" s="264"/>
      <c r="C41" s="264"/>
      <c r="D41" s="304" t="s">
        <v>543</v>
      </c>
      <c r="E41" s="264"/>
      <c r="F41" s="264"/>
      <c r="G41" s="264"/>
      <c r="H41" s="264"/>
      <c r="I41" s="264"/>
      <c r="J41" s="264"/>
      <c r="K41" s="264"/>
      <c r="L41" s="6"/>
    </row>
    <row r="42" spans="1:12" ht="15" x14ac:dyDescent="0.2">
      <c r="A42" s="1"/>
      <c r="B42" s="264"/>
      <c r="C42" s="264"/>
      <c r="D42" s="264" t="s">
        <v>544</v>
      </c>
      <c r="E42" s="264"/>
      <c r="F42" s="264"/>
      <c r="G42" s="264"/>
      <c r="H42" s="264"/>
      <c r="I42" s="264"/>
      <c r="J42" s="264"/>
      <c r="K42" s="264"/>
      <c r="L42" s="6"/>
    </row>
    <row r="43" spans="1:12" ht="15" x14ac:dyDescent="0.2">
      <c r="A43" s="1"/>
      <c r="B43" s="264"/>
      <c r="C43" s="264"/>
      <c r="D43" s="264"/>
      <c r="E43" s="264"/>
      <c r="F43" s="264"/>
      <c r="G43" s="264"/>
      <c r="H43" s="264"/>
      <c r="I43" s="264"/>
      <c r="J43" s="264"/>
      <c r="K43" s="264"/>
      <c r="L43" s="6"/>
    </row>
    <row r="44" spans="1:12" ht="15" x14ac:dyDescent="0.2">
      <c r="A44" s="1"/>
      <c r="B44" s="300" t="s">
        <v>282</v>
      </c>
      <c r="C44" s="264" t="s">
        <v>545</v>
      </c>
      <c r="D44" s="264"/>
      <c r="E44" s="264"/>
      <c r="F44" s="264"/>
      <c r="G44" s="264"/>
      <c r="H44" s="264"/>
      <c r="I44" s="264"/>
      <c r="J44" s="264"/>
      <c r="K44" s="264"/>
      <c r="L44" s="6"/>
    </row>
    <row r="45" spans="1:12" ht="15" x14ac:dyDescent="0.2">
      <c r="A45" s="1"/>
      <c r="B45" s="264"/>
      <c r="C45" s="264" t="s">
        <v>546</v>
      </c>
      <c r="D45" s="264"/>
      <c r="E45" s="264"/>
      <c r="F45" s="264"/>
      <c r="G45" s="264"/>
      <c r="H45" s="264"/>
      <c r="I45" s="264"/>
      <c r="J45" s="264"/>
      <c r="K45" s="264"/>
      <c r="L45" s="6"/>
    </row>
    <row r="46" spans="1:12" ht="15" x14ac:dyDescent="0.2">
      <c r="A46" s="1"/>
      <c r="B46" s="264"/>
      <c r="C46" s="264" t="s">
        <v>547</v>
      </c>
      <c r="D46" s="264"/>
      <c r="E46" s="264"/>
      <c r="F46" s="264"/>
      <c r="G46" s="264"/>
      <c r="H46" s="264"/>
      <c r="I46" s="264"/>
      <c r="J46" s="264"/>
      <c r="K46" s="264"/>
      <c r="L46" s="6"/>
    </row>
    <row r="47" spans="1:12" ht="6.75" customHeight="1" x14ac:dyDescent="0.2">
      <c r="A47" s="1"/>
      <c r="B47" s="264"/>
      <c r="C47" s="264"/>
      <c r="D47" s="264"/>
      <c r="E47" s="264"/>
      <c r="F47" s="264"/>
      <c r="G47" s="264"/>
      <c r="H47" s="264"/>
      <c r="I47" s="264"/>
      <c r="J47" s="264"/>
      <c r="K47" s="264"/>
      <c r="L47" s="6"/>
    </row>
    <row r="48" spans="1:12" ht="15" x14ac:dyDescent="0.2">
      <c r="A48" s="1"/>
      <c r="B48" s="264"/>
      <c r="C48" s="264"/>
      <c r="D48" s="304" t="s">
        <v>548</v>
      </c>
      <c r="E48" s="264"/>
      <c r="F48" s="264"/>
      <c r="G48" s="264"/>
      <c r="H48" s="264"/>
      <c r="I48" s="264"/>
      <c r="J48" s="264"/>
      <c r="K48" s="264"/>
      <c r="L48" s="6"/>
    </row>
    <row r="49" spans="1:12" ht="15" x14ac:dyDescent="0.2">
      <c r="A49" s="1"/>
      <c r="B49" s="264"/>
      <c r="C49" s="264"/>
      <c r="D49" s="304" t="s">
        <v>549</v>
      </c>
      <c r="E49" s="264"/>
      <c r="F49" s="264"/>
      <c r="G49" s="264"/>
      <c r="H49" s="264"/>
      <c r="I49" s="264"/>
      <c r="J49" s="264"/>
      <c r="K49" s="264"/>
      <c r="L49" s="6"/>
    </row>
    <row r="50" spans="1:12" ht="15" x14ac:dyDescent="0.2">
      <c r="A50" s="1"/>
      <c r="B50" s="264"/>
      <c r="C50" s="264"/>
      <c r="D50" s="304" t="s">
        <v>550</v>
      </c>
      <c r="E50" s="264"/>
      <c r="F50" s="264"/>
      <c r="G50" s="264"/>
      <c r="H50" s="264"/>
      <c r="I50" s="264"/>
      <c r="J50" s="264"/>
      <c r="K50" s="264"/>
      <c r="L50" s="6"/>
    </row>
    <row r="51" spans="1:12" ht="15" x14ac:dyDescent="0.2">
      <c r="A51" s="1"/>
      <c r="B51" s="264"/>
      <c r="C51" s="264"/>
      <c r="D51" s="304" t="s">
        <v>551</v>
      </c>
      <c r="E51" s="264"/>
      <c r="F51" s="264"/>
      <c r="G51" s="264"/>
      <c r="H51" s="264"/>
      <c r="I51" s="264"/>
      <c r="J51" s="264"/>
      <c r="K51" s="264"/>
      <c r="L51" s="6"/>
    </row>
    <row r="52" spans="1:12" ht="7.5" customHeight="1" x14ac:dyDescent="0.2">
      <c r="A52" s="2"/>
      <c r="B52" s="7"/>
      <c r="C52" s="7"/>
      <c r="D52" s="7"/>
      <c r="E52" s="7"/>
      <c r="F52" s="7"/>
      <c r="G52" s="7"/>
      <c r="H52" s="7"/>
      <c r="I52" s="7"/>
      <c r="J52" s="7"/>
      <c r="K52" s="7"/>
      <c r="L52" s="8"/>
    </row>
  </sheetData>
  <sheetProtection algorithmName="SHA-512" hashValue="UKfI9ztF6Csl1RV34Rq93OTYqFgfbcr2kG0h4CwXoTFQuCp57A+QsdrBrplBPJSjHhLqrRU3pTmEWy1Yyg4bQg==" saltValue="AUrb/YfmcBR4f0fcLzePHw==" spinCount="100000" sheet="1" objects="1" scenarios="1"/>
  <mergeCells count="1">
    <mergeCell ref="B10:K10"/>
  </mergeCells>
  <phoneticPr fontId="0" type="noConversion"/>
  <printOptions horizontalCentered="1"/>
  <pageMargins left="0.15748031496062992" right="0.15748031496062992" top="0.39370078740157483" bottom="0.70866141732283472" header="0.19685039370078741" footer="0.39370078740157483"/>
  <pageSetup paperSize="9" orientation="portrait" horizontalDpi="300" verticalDpi="300" r:id="rId1"/>
  <headerFooter alignWithMargins="0">
    <oddHeader xml:space="preserve">&amp;C&amp;"Arial,Bold"Office of Local Government - 2021-22 Permissible Income Workpapers </oddHeader>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rgb="FF00B050"/>
    <pageSetUpPr fitToPage="1"/>
  </sheetPr>
  <dimension ref="A1:Q190"/>
  <sheetViews>
    <sheetView showGridLines="0" topLeftCell="A75" zoomScale="145" zoomScaleNormal="145" workbookViewId="0">
      <selection activeCell="F183" sqref="F183"/>
    </sheetView>
  </sheetViews>
  <sheetFormatPr defaultColWidth="9.140625" defaultRowHeight="12.75" x14ac:dyDescent="0.2"/>
  <cols>
    <col min="1" max="1" width="5" customWidth="1"/>
    <col min="2" max="2" width="15.140625" customWidth="1"/>
    <col min="3" max="4" width="12.42578125" customWidth="1"/>
    <col min="5" max="5" width="11.5703125" customWidth="1"/>
    <col min="6" max="6" width="12.5703125" customWidth="1"/>
    <col min="7" max="7" width="11.5703125" customWidth="1"/>
    <col min="8" max="8" width="10.5703125" customWidth="1"/>
    <col min="9" max="9" width="7.42578125" style="14" customWidth="1"/>
    <col min="10" max="10" width="7.42578125" style="14" hidden="1" customWidth="1"/>
    <col min="11" max="11" width="14.140625" style="14" hidden="1" customWidth="1"/>
    <col min="12" max="12" width="7.5703125" style="14" hidden="1" customWidth="1"/>
    <col min="13" max="13" width="12.5703125" customWidth="1"/>
    <col min="14" max="14" width="12.5703125" style="80" customWidth="1"/>
    <col min="15" max="15" width="14.42578125" customWidth="1"/>
    <col min="16" max="16" width="7.42578125" customWidth="1"/>
  </cols>
  <sheetData>
    <row r="1" spans="1:16" ht="12" customHeight="1" x14ac:dyDescent="0.25">
      <c r="A1" s="370"/>
      <c r="B1" s="26"/>
      <c r="C1" s="4"/>
      <c r="D1" s="4"/>
      <c r="E1" s="4"/>
      <c r="F1" s="4"/>
      <c r="G1" s="4"/>
      <c r="H1" s="4"/>
      <c r="I1" s="12"/>
      <c r="J1" s="12"/>
      <c r="K1" s="12"/>
      <c r="L1" s="12"/>
      <c r="M1" s="4"/>
      <c r="N1" s="27"/>
      <c r="O1" s="4"/>
      <c r="P1" s="5"/>
    </row>
    <row r="2" spans="1:16" s="62" customFormat="1" ht="15" customHeight="1" x14ac:dyDescent="0.25">
      <c r="A2" s="393"/>
      <c r="B2" s="645" t="str">
        <f>IF(Identification!C9="","",Identification!C9)</f>
        <v>Select Council Name</v>
      </c>
      <c r="C2" s="646"/>
      <c r="D2" s="646"/>
      <c r="E2" s="646"/>
      <c r="F2" s="647"/>
      <c r="G2" s="390"/>
      <c r="H2" s="390"/>
      <c r="I2" s="566"/>
      <c r="J2" s="566"/>
      <c r="K2" s="566"/>
      <c r="L2" s="566"/>
      <c r="M2" s="390"/>
      <c r="N2" s="567"/>
      <c r="O2" s="17" t="s">
        <v>552</v>
      </c>
      <c r="P2" s="394"/>
    </row>
    <row r="3" spans="1:16" s="62" customFormat="1" ht="15" customHeight="1" x14ac:dyDescent="0.25">
      <c r="A3" s="393"/>
      <c r="B3" s="133"/>
      <c r="C3" s="134"/>
      <c r="D3" s="134"/>
      <c r="E3" s="134"/>
      <c r="F3" s="178"/>
      <c r="G3" s="390"/>
      <c r="H3" s="568"/>
      <c r="I3" s="566"/>
      <c r="J3" s="566"/>
      <c r="K3" s="566"/>
      <c r="L3" s="566"/>
      <c r="M3" s="390"/>
      <c r="N3" s="567"/>
      <c r="O3" s="17"/>
      <c r="P3" s="394"/>
    </row>
    <row r="4" spans="1:16" ht="14.25" customHeight="1" x14ac:dyDescent="0.25">
      <c r="A4" s="1"/>
      <c r="B4" s="30" t="s">
        <v>553</v>
      </c>
      <c r="C4" s="559"/>
      <c r="D4" s="559"/>
      <c r="E4" s="559"/>
      <c r="F4" s="559"/>
      <c r="G4" s="559"/>
      <c r="H4" s="559"/>
      <c r="I4" s="569"/>
      <c r="J4" s="569"/>
      <c r="K4" s="569"/>
      <c r="L4" s="569"/>
      <c r="M4" s="22"/>
      <c r="N4" s="31"/>
      <c r="O4" s="24"/>
      <c r="P4" s="6"/>
    </row>
    <row r="5" spans="1:16" ht="15.75" customHeight="1" x14ac:dyDescent="0.2">
      <c r="A5" s="1"/>
      <c r="B5" s="102" t="s">
        <v>554</v>
      </c>
      <c r="C5" s="559"/>
      <c r="D5" s="559"/>
      <c r="E5" s="559"/>
      <c r="F5" s="559"/>
      <c r="G5" s="559"/>
      <c r="H5" s="559"/>
      <c r="I5" s="569"/>
      <c r="J5" s="569"/>
      <c r="K5" s="569"/>
      <c r="L5" s="569"/>
      <c r="M5" s="22"/>
      <c r="N5" s="31"/>
      <c r="O5" s="24"/>
      <c r="P5" s="6"/>
    </row>
    <row r="6" spans="1:16" ht="4.5" customHeight="1" x14ac:dyDescent="0.2">
      <c r="A6" s="1"/>
      <c r="B6" s="102"/>
      <c r="C6" s="559"/>
      <c r="D6" s="559"/>
      <c r="E6" s="559"/>
      <c r="F6" s="559"/>
      <c r="G6" s="559"/>
      <c r="H6" s="559"/>
      <c r="I6" s="569"/>
      <c r="J6" s="569"/>
      <c r="K6" s="569"/>
      <c r="L6" s="569"/>
      <c r="M6" s="22"/>
      <c r="N6" s="31"/>
      <c r="O6" s="24"/>
      <c r="P6" s="6"/>
    </row>
    <row r="7" spans="1:16" ht="26.25" customHeight="1" x14ac:dyDescent="0.2">
      <c r="A7" s="1"/>
      <c r="B7" s="432" t="s">
        <v>555</v>
      </c>
      <c r="C7" s="390"/>
      <c r="D7" s="390"/>
      <c r="E7" s="390"/>
      <c r="F7" s="390"/>
      <c r="G7" s="390"/>
      <c r="H7" s="390"/>
      <c r="I7" s="566"/>
      <c r="J7" s="566"/>
      <c r="K7" s="566"/>
      <c r="L7" s="566"/>
      <c r="M7" s="3"/>
      <c r="N7" s="214"/>
      <c r="O7" s="24"/>
      <c r="P7" s="6"/>
    </row>
    <row r="8" spans="1:16" ht="14.25" customHeight="1" x14ac:dyDescent="0.2">
      <c r="A8" s="176"/>
      <c r="B8" s="433" t="s">
        <v>901</v>
      </c>
      <c r="C8" s="3"/>
      <c r="D8" s="390"/>
      <c r="E8" s="390"/>
      <c r="F8" s="390"/>
      <c r="G8" s="390"/>
      <c r="H8" s="390"/>
      <c r="I8" s="566"/>
      <c r="J8" s="566"/>
      <c r="K8" s="566"/>
      <c r="L8" s="566"/>
      <c r="M8" s="3"/>
      <c r="N8" s="214"/>
      <c r="O8" s="24"/>
      <c r="P8" s="6"/>
    </row>
    <row r="9" spans="1:16" ht="10.5" customHeight="1" x14ac:dyDescent="0.2">
      <c r="A9" s="176"/>
      <c r="B9" s="177"/>
      <c r="C9" s="3"/>
      <c r="D9" s="559"/>
      <c r="E9" s="559"/>
      <c r="F9" s="559"/>
      <c r="G9" s="559"/>
      <c r="H9" s="559"/>
      <c r="I9" s="569"/>
      <c r="J9" s="569"/>
      <c r="K9" s="569"/>
      <c r="L9" s="569"/>
      <c r="M9" s="22"/>
      <c r="N9" s="31"/>
      <c r="O9" s="24"/>
      <c r="P9" s="6"/>
    </row>
    <row r="10" spans="1:16" ht="6" customHeight="1" x14ac:dyDescent="0.2">
      <c r="A10" s="1"/>
      <c r="B10" s="18"/>
      <c r="C10" s="3"/>
      <c r="D10" s="3"/>
      <c r="E10" s="3"/>
      <c r="F10" s="3"/>
      <c r="G10" s="3"/>
      <c r="H10" s="3"/>
      <c r="I10" s="13"/>
      <c r="J10" s="13"/>
      <c r="K10" s="13"/>
      <c r="L10" s="13"/>
      <c r="M10" s="3"/>
      <c r="N10" s="29"/>
      <c r="O10" s="3"/>
      <c r="P10" s="6"/>
    </row>
    <row r="11" spans="1:16" s="78" customFormat="1" ht="39.75" customHeight="1" x14ac:dyDescent="0.2">
      <c r="A11" s="32"/>
      <c r="B11" s="33" t="s">
        <v>556</v>
      </c>
      <c r="C11" s="33" t="s">
        <v>557</v>
      </c>
      <c r="D11" s="33" t="s">
        <v>558</v>
      </c>
      <c r="E11" s="33" t="s">
        <v>559</v>
      </c>
      <c r="F11" s="33" t="s">
        <v>560</v>
      </c>
      <c r="G11" s="33" t="s">
        <v>561</v>
      </c>
      <c r="H11" s="33" t="s">
        <v>562</v>
      </c>
      <c r="I11" s="16"/>
      <c r="J11" s="16"/>
      <c r="K11" s="16"/>
      <c r="L11" s="16"/>
      <c r="M11" s="33" t="s">
        <v>563</v>
      </c>
      <c r="N11" s="34" t="s">
        <v>564</v>
      </c>
      <c r="O11" s="35" t="s">
        <v>565</v>
      </c>
      <c r="P11" s="36"/>
    </row>
    <row r="12" spans="1:16" x14ac:dyDescent="0.2">
      <c r="A12" s="1"/>
      <c r="B12" s="229" t="s">
        <v>566</v>
      </c>
      <c r="C12" s="230">
        <v>45000</v>
      </c>
      <c r="D12" s="230">
        <v>30000</v>
      </c>
      <c r="E12" s="231" t="s">
        <v>567</v>
      </c>
      <c r="F12" s="122">
        <v>0.97</v>
      </c>
      <c r="G12" s="232">
        <v>380</v>
      </c>
      <c r="H12" s="233"/>
      <c r="I12" s="166" t="str">
        <f>IF(H12="","",(IF(H12&gt;(C12*(F12/100)),H12,(C12*(F12/100)))))</f>
        <v/>
      </c>
      <c r="J12" s="166">
        <f>IF(G12="","",(G12+(C12*(F12/100))))</f>
        <v>816.5</v>
      </c>
      <c r="K12" s="476" t="str">
        <f>IF(H12="","",(IF(H12&gt;(D12*(F12/100)),H12,(D12*(F12/100)))))</f>
        <v/>
      </c>
      <c r="L12" s="166">
        <f>IF(G12="","",(G12+(D12*(F12/100))))</f>
        <v>671</v>
      </c>
      <c r="M12" s="477">
        <f>IF(AND(I12="",J12&lt;&gt;""),J12,IF(AND(J12="",I12&lt;&gt;""),I12,(F12/100)*C12))</f>
        <v>816.5</v>
      </c>
      <c r="N12" s="477">
        <f>IF(AND(K12="",L12&lt;&gt;""),L12,IF(AND(L12="",K12&lt;&gt;""),K12,(F12/100)*D12))</f>
        <v>671</v>
      </c>
      <c r="O12" s="478">
        <f>IF(M12="","",SUM(M12,-N12))</f>
        <v>145.5</v>
      </c>
      <c r="P12" s="6"/>
    </row>
    <row r="13" spans="1:16" x14ac:dyDescent="0.2">
      <c r="A13" s="1"/>
      <c r="B13" s="229" t="s">
        <v>566</v>
      </c>
      <c r="C13" s="230">
        <v>45000</v>
      </c>
      <c r="D13" s="230">
        <v>30000</v>
      </c>
      <c r="E13" s="231" t="s">
        <v>568</v>
      </c>
      <c r="F13" s="122">
        <v>1.08</v>
      </c>
      <c r="G13" s="232">
        <v>400</v>
      </c>
      <c r="H13" s="233"/>
      <c r="I13" s="166" t="str">
        <f>IF(H13="","",(IF(H13&gt;(C13*(F13/100)),H13,(C13*(F13/100)))))</f>
        <v/>
      </c>
      <c r="J13" s="166">
        <f>IF(G13="","",(G13+(C13*(F13/100))))</f>
        <v>886</v>
      </c>
      <c r="K13" s="476" t="str">
        <f t="shared" ref="K13:K58" si="0">IF(H13="","",(IF(H13&gt;(D13*(F13/100)),H13,(D13*(F13/100)))))</f>
        <v/>
      </c>
      <c r="L13" s="166">
        <f t="shared" ref="L13:L58" si="1">IF(G13="","",(G13+(D13*(F13/100))))</f>
        <v>724</v>
      </c>
      <c r="M13" s="477">
        <f>IF(AND(I13="",J13&lt;&gt;""),J13,IF(AND(J13="",I13&lt;&gt;""),I13,(F13/100)*C13))</f>
        <v>886</v>
      </c>
      <c r="N13" s="477">
        <f>IF(AND(K13="",L13&lt;&gt;""),L13,IF(AND(L13="",K13&lt;&gt;""),K13,(F13/100)*D13))</f>
        <v>724</v>
      </c>
      <c r="O13" s="478">
        <f>IF(M13="","",SUM(M13,-N13))</f>
        <v>162</v>
      </c>
      <c r="P13" s="6"/>
    </row>
    <row r="14" spans="1:16" ht="13.35" customHeight="1" x14ac:dyDescent="0.2">
      <c r="A14" s="1"/>
      <c r="B14" s="229" t="s">
        <v>569</v>
      </c>
      <c r="C14" s="230">
        <v>106000</v>
      </c>
      <c r="D14" s="230">
        <v>73000</v>
      </c>
      <c r="E14" s="231" t="s">
        <v>568</v>
      </c>
      <c r="F14" s="122">
        <v>1.08</v>
      </c>
      <c r="G14" s="234">
        <v>400</v>
      </c>
      <c r="H14" s="233"/>
      <c r="I14" s="166" t="str">
        <f>IF(H14="","",(IF(H14&gt;(C14*(F14/100)),H14,(C14*(F14/100)))))</f>
        <v/>
      </c>
      <c r="J14" s="166">
        <f>IF(G14="","",(G14+(C14*(F14/100))))</f>
        <v>1544.8</v>
      </c>
      <c r="K14" s="476" t="str">
        <f t="shared" si="0"/>
        <v/>
      </c>
      <c r="L14" s="166">
        <f t="shared" si="1"/>
        <v>1188.4000000000001</v>
      </c>
      <c r="M14" s="477">
        <f>IF(AND(I14="",J14&lt;&gt;""),J14,IF(AND(J14="",I14&lt;&gt;""),I14,(F14/100)*C14))</f>
        <v>1544.8</v>
      </c>
      <c r="N14" s="477">
        <f>IF(AND(K14="",L14&lt;&gt;""),L14,IF(AND(L14="",K14&lt;&gt;""),K14,(F14/100)*D14))</f>
        <v>1188.4000000000001</v>
      </c>
      <c r="O14" s="478">
        <f>IF(M14="","",SUM(M14,-N14))</f>
        <v>356.39999999999986</v>
      </c>
      <c r="P14" s="6"/>
    </row>
    <row r="15" spans="1:16" x14ac:dyDescent="0.2">
      <c r="A15" s="1"/>
      <c r="B15" s="360" t="s">
        <v>412</v>
      </c>
      <c r="C15" s="361"/>
      <c r="D15" s="361"/>
      <c r="E15" s="362"/>
      <c r="F15" s="363"/>
      <c r="G15" s="364"/>
      <c r="H15" s="226"/>
      <c r="I15" s="612"/>
      <c r="J15" s="166" t="str">
        <f>IF(G15="","",(G15+(C15*(F15/100))))</f>
        <v/>
      </c>
      <c r="K15" s="476" t="str">
        <f t="shared" si="0"/>
        <v/>
      </c>
      <c r="L15" s="166" t="str">
        <f>IF(G15="","",(G15+(D15*(F15/100))))</f>
        <v/>
      </c>
      <c r="M15" s="227">
        <f>IF(AND(I15="",J15&lt;&gt;""),J15,IF(AND(J15="",I15&lt;&gt;""),I15,(F15/100)*C15))</f>
        <v>0</v>
      </c>
      <c r="N15" s="227">
        <f>IF(AND(K15="",L15&lt;&gt;""),L15,IF(AND(L15="",K15&lt;&gt;""),K15,(F15/100)*D15))</f>
        <v>0</v>
      </c>
      <c r="O15" s="228">
        <f>IF(M15="","",SUM(M15,-N15))</f>
        <v>0</v>
      </c>
      <c r="P15" s="6"/>
    </row>
    <row r="16" spans="1:16" x14ac:dyDescent="0.2">
      <c r="A16" s="1"/>
      <c r="B16" s="360" t="s">
        <v>412</v>
      </c>
      <c r="C16" s="361"/>
      <c r="D16" s="361"/>
      <c r="E16" s="362"/>
      <c r="F16" s="363"/>
      <c r="G16" s="364"/>
      <c r="H16" s="226"/>
      <c r="I16" s="612" t="str">
        <f t="shared" ref="I16" si="2">IF(H16="","",(IF(H16&gt;(C16*(F16/100)),H16,(C16*(F16/100)))))</f>
        <v/>
      </c>
      <c r="J16" s="166" t="str">
        <f>IF(G16="","",(G16+(C16*(F16/100))))</f>
        <v/>
      </c>
      <c r="K16" s="476" t="str">
        <f t="shared" si="0"/>
        <v/>
      </c>
      <c r="L16" s="166" t="str">
        <f t="shared" si="1"/>
        <v/>
      </c>
      <c r="M16" s="227">
        <f t="shared" ref="M16:M61" si="3">IF(AND(I16="",J16&lt;&gt;""),J16,IF(AND(J16="",I16&lt;&gt;""),I16,(F16/100)*C16))</f>
        <v>0</v>
      </c>
      <c r="N16" s="227">
        <f t="shared" ref="N16:N61" si="4">IF(AND(K16="",L16&lt;&gt;""),L16,IF(AND(L16="",K16&lt;&gt;""),K16,(F16/100)*D16))</f>
        <v>0</v>
      </c>
      <c r="O16" s="228">
        <f t="shared" ref="O16:O61" si="5">IF(M16="","",SUM(M16,-N16))</f>
        <v>0</v>
      </c>
      <c r="P16" s="6"/>
    </row>
    <row r="17" spans="1:16" x14ac:dyDescent="0.2">
      <c r="A17" s="1"/>
      <c r="B17" s="360"/>
      <c r="C17" s="361"/>
      <c r="D17" s="361"/>
      <c r="E17" s="362"/>
      <c r="F17" s="363"/>
      <c r="G17" s="364"/>
      <c r="H17" s="226"/>
      <c r="I17" s="612"/>
      <c r="J17" s="166" t="str">
        <f t="shared" ref="J17:J62" si="6">IF(G17="","",(G17+(C17*(F17/100))))</f>
        <v/>
      </c>
      <c r="K17" s="476" t="str">
        <f t="shared" si="0"/>
        <v/>
      </c>
      <c r="L17" s="166" t="str">
        <f t="shared" si="1"/>
        <v/>
      </c>
      <c r="M17" s="227">
        <f t="shared" si="3"/>
        <v>0</v>
      </c>
      <c r="N17" s="227">
        <f t="shared" si="4"/>
        <v>0</v>
      </c>
      <c r="O17" s="228">
        <f t="shared" si="5"/>
        <v>0</v>
      </c>
      <c r="P17" s="6"/>
    </row>
    <row r="18" spans="1:16" x14ac:dyDescent="0.2">
      <c r="A18" s="1"/>
      <c r="B18" s="360"/>
      <c r="C18" s="361"/>
      <c r="D18" s="361"/>
      <c r="E18" s="362"/>
      <c r="F18" s="363"/>
      <c r="G18" s="364"/>
      <c r="H18" s="226"/>
      <c r="I18" s="612"/>
      <c r="J18" s="166" t="str">
        <f t="shared" si="6"/>
        <v/>
      </c>
      <c r="K18" s="476" t="str">
        <f t="shared" si="0"/>
        <v/>
      </c>
      <c r="L18" s="166" t="str">
        <f t="shared" si="1"/>
        <v/>
      </c>
      <c r="M18" s="227">
        <f t="shared" si="3"/>
        <v>0</v>
      </c>
      <c r="N18" s="227">
        <f t="shared" si="4"/>
        <v>0</v>
      </c>
      <c r="O18" s="228">
        <f t="shared" si="5"/>
        <v>0</v>
      </c>
      <c r="P18" s="6"/>
    </row>
    <row r="19" spans="1:16" x14ac:dyDescent="0.2">
      <c r="A19" s="1"/>
      <c r="B19" s="360"/>
      <c r="C19" s="361"/>
      <c r="D19" s="361"/>
      <c r="E19" s="362"/>
      <c r="F19" s="363"/>
      <c r="G19" s="364"/>
      <c r="H19" s="226"/>
      <c r="I19" s="612"/>
      <c r="J19" s="166" t="str">
        <f t="shared" si="6"/>
        <v/>
      </c>
      <c r="K19" s="476" t="str">
        <f t="shared" si="0"/>
        <v/>
      </c>
      <c r="L19" s="166" t="str">
        <f t="shared" si="1"/>
        <v/>
      </c>
      <c r="M19" s="227">
        <f t="shared" si="3"/>
        <v>0</v>
      </c>
      <c r="N19" s="227">
        <f t="shared" si="4"/>
        <v>0</v>
      </c>
      <c r="O19" s="228">
        <f t="shared" si="5"/>
        <v>0</v>
      </c>
      <c r="P19" s="6"/>
    </row>
    <row r="20" spans="1:16" x14ac:dyDescent="0.2">
      <c r="A20" s="1"/>
      <c r="B20" s="360"/>
      <c r="C20" s="361"/>
      <c r="D20" s="361"/>
      <c r="E20" s="362"/>
      <c r="F20" s="363"/>
      <c r="G20" s="364"/>
      <c r="H20" s="226"/>
      <c r="I20" s="612"/>
      <c r="J20" s="166" t="str">
        <f t="shared" si="6"/>
        <v/>
      </c>
      <c r="K20" s="476" t="str">
        <f t="shared" si="0"/>
        <v/>
      </c>
      <c r="L20" s="166" t="str">
        <f t="shared" si="1"/>
        <v/>
      </c>
      <c r="M20" s="227">
        <f t="shared" si="3"/>
        <v>0</v>
      </c>
      <c r="N20" s="227">
        <f t="shared" si="4"/>
        <v>0</v>
      </c>
      <c r="O20" s="228">
        <f t="shared" si="5"/>
        <v>0</v>
      </c>
      <c r="P20" s="6"/>
    </row>
    <row r="21" spans="1:16" x14ac:dyDescent="0.2">
      <c r="A21" s="1"/>
      <c r="B21" s="360"/>
      <c r="C21" s="361"/>
      <c r="D21" s="361"/>
      <c r="E21" s="362"/>
      <c r="F21" s="363"/>
      <c r="G21" s="364"/>
      <c r="H21" s="226"/>
      <c r="I21" s="612"/>
      <c r="J21" s="166" t="str">
        <f t="shared" si="6"/>
        <v/>
      </c>
      <c r="K21" s="476" t="str">
        <f t="shared" si="0"/>
        <v/>
      </c>
      <c r="L21" s="166" t="str">
        <f t="shared" si="1"/>
        <v/>
      </c>
      <c r="M21" s="227">
        <f t="shared" si="3"/>
        <v>0</v>
      </c>
      <c r="N21" s="227">
        <f t="shared" si="4"/>
        <v>0</v>
      </c>
      <c r="O21" s="228">
        <f t="shared" si="5"/>
        <v>0</v>
      </c>
      <c r="P21" s="6"/>
    </row>
    <row r="22" spans="1:16" x14ac:dyDescent="0.2">
      <c r="A22" s="1"/>
      <c r="B22" s="360"/>
      <c r="C22" s="361"/>
      <c r="D22" s="361"/>
      <c r="E22" s="362"/>
      <c r="F22" s="363"/>
      <c r="G22" s="364"/>
      <c r="H22" s="226"/>
      <c r="I22" s="612"/>
      <c r="J22" s="166" t="str">
        <f t="shared" si="6"/>
        <v/>
      </c>
      <c r="K22" s="476" t="str">
        <f t="shared" si="0"/>
        <v/>
      </c>
      <c r="L22" s="166" t="str">
        <f t="shared" si="1"/>
        <v/>
      </c>
      <c r="M22" s="227">
        <f t="shared" si="3"/>
        <v>0</v>
      </c>
      <c r="N22" s="227">
        <f t="shared" si="4"/>
        <v>0</v>
      </c>
      <c r="O22" s="228">
        <f t="shared" si="5"/>
        <v>0</v>
      </c>
      <c r="P22" s="6"/>
    </row>
    <row r="23" spans="1:16" x14ac:dyDescent="0.2">
      <c r="A23" s="1"/>
      <c r="B23" s="360"/>
      <c r="C23" s="361"/>
      <c r="D23" s="361"/>
      <c r="E23" s="362"/>
      <c r="F23" s="363"/>
      <c r="G23" s="364"/>
      <c r="H23" s="226"/>
      <c r="I23" s="612"/>
      <c r="J23" s="166" t="str">
        <f t="shared" si="6"/>
        <v/>
      </c>
      <c r="K23" s="476" t="str">
        <f t="shared" si="0"/>
        <v/>
      </c>
      <c r="L23" s="166" t="str">
        <f t="shared" si="1"/>
        <v/>
      </c>
      <c r="M23" s="227">
        <f t="shared" si="3"/>
        <v>0</v>
      </c>
      <c r="N23" s="227">
        <f t="shared" si="4"/>
        <v>0</v>
      </c>
      <c r="O23" s="228">
        <f t="shared" si="5"/>
        <v>0</v>
      </c>
      <c r="P23" s="6"/>
    </row>
    <row r="24" spans="1:16" x14ac:dyDescent="0.2">
      <c r="A24" s="1"/>
      <c r="B24" s="360"/>
      <c r="C24" s="361"/>
      <c r="D24" s="361"/>
      <c r="E24" s="362"/>
      <c r="F24" s="363"/>
      <c r="G24" s="364"/>
      <c r="H24" s="226"/>
      <c r="I24" s="612"/>
      <c r="J24" s="166" t="str">
        <f t="shared" si="6"/>
        <v/>
      </c>
      <c r="K24" s="476" t="str">
        <f t="shared" si="0"/>
        <v/>
      </c>
      <c r="L24" s="166" t="str">
        <f t="shared" si="1"/>
        <v/>
      </c>
      <c r="M24" s="227">
        <f t="shared" si="3"/>
        <v>0</v>
      </c>
      <c r="N24" s="227">
        <f t="shared" si="4"/>
        <v>0</v>
      </c>
      <c r="O24" s="228">
        <f t="shared" si="5"/>
        <v>0</v>
      </c>
      <c r="P24" s="6"/>
    </row>
    <row r="25" spans="1:16" x14ac:dyDescent="0.2">
      <c r="A25" s="1"/>
      <c r="B25" s="360"/>
      <c r="C25" s="361"/>
      <c r="D25" s="361"/>
      <c r="E25" s="362"/>
      <c r="F25" s="363"/>
      <c r="G25" s="364"/>
      <c r="H25" s="226"/>
      <c r="I25" s="612"/>
      <c r="J25" s="166" t="str">
        <f t="shared" si="6"/>
        <v/>
      </c>
      <c r="K25" s="476" t="str">
        <f t="shared" si="0"/>
        <v/>
      </c>
      <c r="L25" s="166" t="str">
        <f t="shared" si="1"/>
        <v/>
      </c>
      <c r="M25" s="227">
        <f t="shared" si="3"/>
        <v>0</v>
      </c>
      <c r="N25" s="227">
        <f t="shared" si="4"/>
        <v>0</v>
      </c>
      <c r="O25" s="228">
        <f t="shared" si="5"/>
        <v>0</v>
      </c>
      <c r="P25" s="6"/>
    </row>
    <row r="26" spans="1:16" x14ac:dyDescent="0.2">
      <c r="A26" s="1"/>
      <c r="B26" s="360"/>
      <c r="C26" s="361"/>
      <c r="D26" s="361"/>
      <c r="E26" s="362"/>
      <c r="F26" s="363"/>
      <c r="G26" s="364"/>
      <c r="H26" s="226"/>
      <c r="I26" s="612"/>
      <c r="J26" s="166" t="str">
        <f t="shared" si="6"/>
        <v/>
      </c>
      <c r="K26" s="476" t="str">
        <f t="shared" si="0"/>
        <v/>
      </c>
      <c r="L26" s="166" t="str">
        <f t="shared" si="1"/>
        <v/>
      </c>
      <c r="M26" s="227">
        <f t="shared" si="3"/>
        <v>0</v>
      </c>
      <c r="N26" s="227">
        <f t="shared" si="4"/>
        <v>0</v>
      </c>
      <c r="O26" s="228">
        <f t="shared" si="5"/>
        <v>0</v>
      </c>
      <c r="P26" s="6"/>
    </row>
    <row r="27" spans="1:16" x14ac:dyDescent="0.2">
      <c r="A27" s="1"/>
      <c r="B27" s="360"/>
      <c r="C27" s="361"/>
      <c r="D27" s="361"/>
      <c r="E27" s="362"/>
      <c r="F27" s="363"/>
      <c r="G27" s="364"/>
      <c r="H27" s="226"/>
      <c r="I27" s="612"/>
      <c r="J27" s="166" t="str">
        <f t="shared" si="6"/>
        <v/>
      </c>
      <c r="K27" s="476" t="str">
        <f t="shared" si="0"/>
        <v/>
      </c>
      <c r="L27" s="166" t="str">
        <f t="shared" si="1"/>
        <v/>
      </c>
      <c r="M27" s="227">
        <f t="shared" si="3"/>
        <v>0</v>
      </c>
      <c r="N27" s="227">
        <f t="shared" si="4"/>
        <v>0</v>
      </c>
      <c r="O27" s="228">
        <f t="shared" si="5"/>
        <v>0</v>
      </c>
      <c r="P27" s="6"/>
    </row>
    <row r="28" spans="1:16" x14ac:dyDescent="0.2">
      <c r="A28" s="1"/>
      <c r="B28" s="360"/>
      <c r="C28" s="361"/>
      <c r="D28" s="361"/>
      <c r="E28" s="362"/>
      <c r="F28" s="363"/>
      <c r="G28" s="364"/>
      <c r="H28" s="226"/>
      <c r="I28" s="612"/>
      <c r="J28" s="166" t="str">
        <f t="shared" si="6"/>
        <v/>
      </c>
      <c r="K28" s="476" t="str">
        <f t="shared" si="0"/>
        <v/>
      </c>
      <c r="L28" s="166" t="str">
        <f t="shared" si="1"/>
        <v/>
      </c>
      <c r="M28" s="227">
        <f t="shared" si="3"/>
        <v>0</v>
      </c>
      <c r="N28" s="227">
        <f t="shared" si="4"/>
        <v>0</v>
      </c>
      <c r="O28" s="228">
        <f t="shared" si="5"/>
        <v>0</v>
      </c>
      <c r="P28" s="6"/>
    </row>
    <row r="29" spans="1:16" x14ac:dyDescent="0.2">
      <c r="A29" s="1"/>
      <c r="B29" s="360"/>
      <c r="C29" s="361"/>
      <c r="D29" s="361"/>
      <c r="E29" s="362"/>
      <c r="F29" s="363"/>
      <c r="G29" s="364"/>
      <c r="H29" s="226"/>
      <c r="I29" s="612"/>
      <c r="J29" s="166" t="str">
        <f t="shared" si="6"/>
        <v/>
      </c>
      <c r="K29" s="476" t="str">
        <f t="shared" si="0"/>
        <v/>
      </c>
      <c r="L29" s="166" t="str">
        <f t="shared" si="1"/>
        <v/>
      </c>
      <c r="M29" s="227">
        <f t="shared" si="3"/>
        <v>0</v>
      </c>
      <c r="N29" s="227">
        <f t="shared" si="4"/>
        <v>0</v>
      </c>
      <c r="O29" s="228">
        <f t="shared" si="5"/>
        <v>0</v>
      </c>
      <c r="P29" s="6"/>
    </row>
    <row r="30" spans="1:16" x14ac:dyDescent="0.2">
      <c r="A30" s="1"/>
      <c r="B30" s="360"/>
      <c r="C30" s="361"/>
      <c r="D30" s="361"/>
      <c r="E30" s="362"/>
      <c r="F30" s="363"/>
      <c r="G30" s="364"/>
      <c r="H30" s="226"/>
      <c r="I30" s="612"/>
      <c r="J30" s="166" t="str">
        <f t="shared" si="6"/>
        <v/>
      </c>
      <c r="K30" s="476" t="str">
        <f t="shared" si="0"/>
        <v/>
      </c>
      <c r="L30" s="166" t="str">
        <f t="shared" si="1"/>
        <v/>
      </c>
      <c r="M30" s="227">
        <f t="shared" si="3"/>
        <v>0</v>
      </c>
      <c r="N30" s="227">
        <f t="shared" si="4"/>
        <v>0</v>
      </c>
      <c r="O30" s="228">
        <f t="shared" si="5"/>
        <v>0</v>
      </c>
      <c r="P30" s="6"/>
    </row>
    <row r="31" spans="1:16" x14ac:dyDescent="0.2">
      <c r="A31" s="1"/>
      <c r="B31" s="360"/>
      <c r="C31" s="361"/>
      <c r="D31" s="361"/>
      <c r="E31" s="362"/>
      <c r="F31" s="363"/>
      <c r="G31" s="364"/>
      <c r="H31" s="226"/>
      <c r="I31" s="612"/>
      <c r="J31" s="166" t="str">
        <f t="shared" si="6"/>
        <v/>
      </c>
      <c r="K31" s="476" t="str">
        <f t="shared" si="0"/>
        <v/>
      </c>
      <c r="L31" s="166" t="str">
        <f t="shared" si="1"/>
        <v/>
      </c>
      <c r="M31" s="227">
        <f t="shared" si="3"/>
        <v>0</v>
      </c>
      <c r="N31" s="227">
        <f t="shared" si="4"/>
        <v>0</v>
      </c>
      <c r="O31" s="228">
        <f t="shared" si="5"/>
        <v>0</v>
      </c>
      <c r="P31" s="6"/>
    </row>
    <row r="32" spans="1:16" x14ac:dyDescent="0.2">
      <c r="A32" s="1"/>
      <c r="B32" s="360"/>
      <c r="C32" s="361"/>
      <c r="D32" s="361"/>
      <c r="E32" s="362"/>
      <c r="F32" s="363"/>
      <c r="G32" s="364"/>
      <c r="H32" s="226"/>
      <c r="I32" s="612"/>
      <c r="J32" s="166" t="str">
        <f t="shared" si="6"/>
        <v/>
      </c>
      <c r="K32" s="476" t="str">
        <f t="shared" si="0"/>
        <v/>
      </c>
      <c r="L32" s="166" t="str">
        <f t="shared" si="1"/>
        <v/>
      </c>
      <c r="M32" s="227">
        <f t="shared" si="3"/>
        <v>0</v>
      </c>
      <c r="N32" s="227">
        <f t="shared" si="4"/>
        <v>0</v>
      </c>
      <c r="O32" s="228">
        <f t="shared" si="5"/>
        <v>0</v>
      </c>
      <c r="P32" s="6"/>
    </row>
    <row r="33" spans="1:16" x14ac:dyDescent="0.2">
      <c r="A33" s="1"/>
      <c r="B33" s="360"/>
      <c r="C33" s="361"/>
      <c r="D33" s="361"/>
      <c r="E33" s="362"/>
      <c r="F33" s="363"/>
      <c r="G33" s="364"/>
      <c r="H33" s="226"/>
      <c r="I33" s="612"/>
      <c r="J33" s="166" t="str">
        <f t="shared" si="6"/>
        <v/>
      </c>
      <c r="K33" s="476" t="str">
        <f t="shared" si="0"/>
        <v/>
      </c>
      <c r="L33" s="166" t="str">
        <f t="shared" si="1"/>
        <v/>
      </c>
      <c r="M33" s="227">
        <f t="shared" si="3"/>
        <v>0</v>
      </c>
      <c r="N33" s="227">
        <f t="shared" si="4"/>
        <v>0</v>
      </c>
      <c r="O33" s="228">
        <f t="shared" si="5"/>
        <v>0</v>
      </c>
      <c r="P33" s="6"/>
    </row>
    <row r="34" spans="1:16" x14ac:dyDescent="0.2">
      <c r="A34" s="1"/>
      <c r="B34" s="360"/>
      <c r="C34" s="361"/>
      <c r="D34" s="361"/>
      <c r="E34" s="362"/>
      <c r="F34" s="363"/>
      <c r="G34" s="364"/>
      <c r="H34" s="226"/>
      <c r="I34" s="612"/>
      <c r="J34" s="166" t="str">
        <f t="shared" si="6"/>
        <v/>
      </c>
      <c r="K34" s="476" t="str">
        <f t="shared" si="0"/>
        <v/>
      </c>
      <c r="L34" s="166" t="str">
        <f t="shared" si="1"/>
        <v/>
      </c>
      <c r="M34" s="227">
        <f t="shared" si="3"/>
        <v>0</v>
      </c>
      <c r="N34" s="227">
        <f t="shared" si="4"/>
        <v>0</v>
      </c>
      <c r="O34" s="228">
        <f t="shared" si="5"/>
        <v>0</v>
      </c>
      <c r="P34" s="6"/>
    </row>
    <row r="35" spans="1:16" x14ac:dyDescent="0.2">
      <c r="A35" s="1"/>
      <c r="B35" s="360"/>
      <c r="C35" s="361"/>
      <c r="D35" s="361"/>
      <c r="E35" s="362"/>
      <c r="F35" s="363"/>
      <c r="G35" s="364"/>
      <c r="H35" s="226"/>
      <c r="I35" s="612"/>
      <c r="J35" s="166" t="str">
        <f t="shared" si="6"/>
        <v/>
      </c>
      <c r="K35" s="476" t="str">
        <f t="shared" si="0"/>
        <v/>
      </c>
      <c r="L35" s="166" t="str">
        <f t="shared" si="1"/>
        <v/>
      </c>
      <c r="M35" s="227">
        <f t="shared" si="3"/>
        <v>0</v>
      </c>
      <c r="N35" s="227">
        <f t="shared" si="4"/>
        <v>0</v>
      </c>
      <c r="O35" s="228">
        <f t="shared" si="5"/>
        <v>0</v>
      </c>
      <c r="P35" s="6"/>
    </row>
    <row r="36" spans="1:16" x14ac:dyDescent="0.2">
      <c r="A36" s="1"/>
      <c r="B36" s="360"/>
      <c r="C36" s="361"/>
      <c r="D36" s="361"/>
      <c r="E36" s="362"/>
      <c r="F36" s="363"/>
      <c r="G36" s="364"/>
      <c r="H36" s="226"/>
      <c r="I36" s="612"/>
      <c r="J36" s="166" t="str">
        <f t="shared" si="6"/>
        <v/>
      </c>
      <c r="K36" s="476" t="str">
        <f t="shared" si="0"/>
        <v/>
      </c>
      <c r="L36" s="166" t="str">
        <f t="shared" si="1"/>
        <v/>
      </c>
      <c r="M36" s="227">
        <f t="shared" si="3"/>
        <v>0</v>
      </c>
      <c r="N36" s="227">
        <f t="shared" si="4"/>
        <v>0</v>
      </c>
      <c r="O36" s="228">
        <f t="shared" si="5"/>
        <v>0</v>
      </c>
      <c r="P36" s="6"/>
    </row>
    <row r="37" spans="1:16" x14ac:dyDescent="0.2">
      <c r="A37" s="1"/>
      <c r="B37" s="360"/>
      <c r="C37" s="361"/>
      <c r="D37" s="361"/>
      <c r="E37" s="362"/>
      <c r="F37" s="363"/>
      <c r="G37" s="364"/>
      <c r="H37" s="226"/>
      <c r="I37" s="612"/>
      <c r="J37" s="166" t="str">
        <f t="shared" si="6"/>
        <v/>
      </c>
      <c r="K37" s="476" t="str">
        <f t="shared" si="0"/>
        <v/>
      </c>
      <c r="L37" s="166" t="str">
        <f t="shared" si="1"/>
        <v/>
      </c>
      <c r="M37" s="227">
        <f t="shared" si="3"/>
        <v>0</v>
      </c>
      <c r="N37" s="227">
        <f t="shared" si="4"/>
        <v>0</v>
      </c>
      <c r="O37" s="228">
        <f t="shared" si="5"/>
        <v>0</v>
      </c>
      <c r="P37" s="6"/>
    </row>
    <row r="38" spans="1:16" x14ac:dyDescent="0.2">
      <c r="A38" s="1"/>
      <c r="B38" s="360"/>
      <c r="C38" s="361"/>
      <c r="D38" s="361"/>
      <c r="E38" s="362"/>
      <c r="F38" s="363"/>
      <c r="G38" s="364"/>
      <c r="H38" s="226"/>
      <c r="I38" s="612"/>
      <c r="J38" s="166" t="str">
        <f t="shared" si="6"/>
        <v/>
      </c>
      <c r="K38" s="476" t="str">
        <f t="shared" si="0"/>
        <v/>
      </c>
      <c r="L38" s="166" t="str">
        <f t="shared" si="1"/>
        <v/>
      </c>
      <c r="M38" s="227">
        <f t="shared" si="3"/>
        <v>0</v>
      </c>
      <c r="N38" s="227">
        <f t="shared" si="4"/>
        <v>0</v>
      </c>
      <c r="O38" s="228">
        <f t="shared" si="5"/>
        <v>0</v>
      </c>
      <c r="P38" s="6"/>
    </row>
    <row r="39" spans="1:16" x14ac:dyDescent="0.2">
      <c r="A39" s="1"/>
      <c r="B39" s="360"/>
      <c r="C39" s="361"/>
      <c r="D39" s="361"/>
      <c r="E39" s="362"/>
      <c r="F39" s="363"/>
      <c r="G39" s="364"/>
      <c r="H39" s="226"/>
      <c r="I39" s="612"/>
      <c r="J39" s="166" t="str">
        <f t="shared" si="6"/>
        <v/>
      </c>
      <c r="K39" s="476" t="str">
        <f t="shared" si="0"/>
        <v/>
      </c>
      <c r="L39" s="166" t="str">
        <f t="shared" si="1"/>
        <v/>
      </c>
      <c r="M39" s="227">
        <f t="shared" si="3"/>
        <v>0</v>
      </c>
      <c r="N39" s="227">
        <f t="shared" si="4"/>
        <v>0</v>
      </c>
      <c r="O39" s="228">
        <f t="shared" si="5"/>
        <v>0</v>
      </c>
      <c r="P39" s="6"/>
    </row>
    <row r="40" spans="1:16" x14ac:dyDescent="0.2">
      <c r="A40" s="1"/>
      <c r="B40" s="360"/>
      <c r="C40" s="361"/>
      <c r="D40" s="361"/>
      <c r="E40" s="362"/>
      <c r="F40" s="363"/>
      <c r="G40" s="364"/>
      <c r="H40" s="226"/>
      <c r="I40" s="612"/>
      <c r="J40" s="166" t="str">
        <f t="shared" si="6"/>
        <v/>
      </c>
      <c r="K40" s="476" t="str">
        <f t="shared" si="0"/>
        <v/>
      </c>
      <c r="L40" s="166" t="str">
        <f t="shared" si="1"/>
        <v/>
      </c>
      <c r="M40" s="227">
        <f t="shared" si="3"/>
        <v>0</v>
      </c>
      <c r="N40" s="227">
        <f t="shared" si="4"/>
        <v>0</v>
      </c>
      <c r="O40" s="228">
        <f t="shared" si="5"/>
        <v>0</v>
      </c>
      <c r="P40" s="6"/>
    </row>
    <row r="41" spans="1:16" x14ac:dyDescent="0.2">
      <c r="A41" s="1"/>
      <c r="B41" s="360"/>
      <c r="C41" s="361"/>
      <c r="D41" s="361"/>
      <c r="E41" s="362"/>
      <c r="F41" s="363"/>
      <c r="G41" s="364"/>
      <c r="H41" s="226"/>
      <c r="I41" s="612"/>
      <c r="J41" s="166" t="str">
        <f t="shared" si="6"/>
        <v/>
      </c>
      <c r="K41" s="476" t="str">
        <f t="shared" si="0"/>
        <v/>
      </c>
      <c r="L41" s="166" t="str">
        <f t="shared" si="1"/>
        <v/>
      </c>
      <c r="M41" s="227">
        <f t="shared" si="3"/>
        <v>0</v>
      </c>
      <c r="N41" s="227">
        <f t="shared" si="4"/>
        <v>0</v>
      </c>
      <c r="O41" s="228">
        <f t="shared" si="5"/>
        <v>0</v>
      </c>
      <c r="P41" s="6"/>
    </row>
    <row r="42" spans="1:16" x14ac:dyDescent="0.2">
      <c r="A42" s="1"/>
      <c r="B42" s="360"/>
      <c r="C42" s="361"/>
      <c r="D42" s="361"/>
      <c r="E42" s="362"/>
      <c r="F42" s="363"/>
      <c r="G42" s="364"/>
      <c r="H42" s="226"/>
      <c r="I42" s="612"/>
      <c r="J42" s="166" t="str">
        <f t="shared" si="6"/>
        <v/>
      </c>
      <c r="K42" s="476" t="str">
        <f t="shared" si="0"/>
        <v/>
      </c>
      <c r="L42" s="166" t="str">
        <f t="shared" si="1"/>
        <v/>
      </c>
      <c r="M42" s="227">
        <f t="shared" si="3"/>
        <v>0</v>
      </c>
      <c r="N42" s="227">
        <f t="shared" si="4"/>
        <v>0</v>
      </c>
      <c r="O42" s="228">
        <f t="shared" si="5"/>
        <v>0</v>
      </c>
      <c r="P42" s="6"/>
    </row>
    <row r="43" spans="1:16" x14ac:dyDescent="0.2">
      <c r="A43" s="1"/>
      <c r="B43" s="360"/>
      <c r="C43" s="361"/>
      <c r="D43" s="361"/>
      <c r="E43" s="362"/>
      <c r="F43" s="363"/>
      <c r="G43" s="364"/>
      <c r="H43" s="226"/>
      <c r="I43" s="612"/>
      <c r="J43" s="166" t="str">
        <f t="shared" si="6"/>
        <v/>
      </c>
      <c r="K43" s="476" t="str">
        <f t="shared" si="0"/>
        <v/>
      </c>
      <c r="L43" s="166" t="str">
        <f t="shared" si="1"/>
        <v/>
      </c>
      <c r="M43" s="227">
        <f t="shared" si="3"/>
        <v>0</v>
      </c>
      <c r="N43" s="227">
        <f t="shared" si="4"/>
        <v>0</v>
      </c>
      <c r="O43" s="228">
        <f t="shared" si="5"/>
        <v>0</v>
      </c>
      <c r="P43" s="6"/>
    </row>
    <row r="44" spans="1:16" x14ac:dyDescent="0.2">
      <c r="A44" s="1"/>
      <c r="B44" s="360"/>
      <c r="C44" s="361"/>
      <c r="D44" s="361"/>
      <c r="E44" s="362"/>
      <c r="F44" s="363"/>
      <c r="G44" s="364"/>
      <c r="H44" s="226"/>
      <c r="I44" s="612"/>
      <c r="J44" s="166" t="str">
        <f t="shared" si="6"/>
        <v/>
      </c>
      <c r="K44" s="476" t="str">
        <f t="shared" si="0"/>
        <v/>
      </c>
      <c r="L44" s="166" t="str">
        <f t="shared" si="1"/>
        <v/>
      </c>
      <c r="M44" s="227">
        <f t="shared" si="3"/>
        <v>0</v>
      </c>
      <c r="N44" s="227">
        <f t="shared" si="4"/>
        <v>0</v>
      </c>
      <c r="O44" s="228">
        <f t="shared" si="5"/>
        <v>0</v>
      </c>
      <c r="P44" s="6"/>
    </row>
    <row r="45" spans="1:16" x14ac:dyDescent="0.2">
      <c r="A45" s="1"/>
      <c r="B45" s="360"/>
      <c r="C45" s="361"/>
      <c r="D45" s="361"/>
      <c r="E45" s="362"/>
      <c r="F45" s="363"/>
      <c r="G45" s="364"/>
      <c r="H45" s="226"/>
      <c r="I45" s="612"/>
      <c r="J45" s="166" t="str">
        <f t="shared" si="6"/>
        <v/>
      </c>
      <c r="K45" s="476" t="str">
        <f t="shared" si="0"/>
        <v/>
      </c>
      <c r="L45" s="166" t="str">
        <f t="shared" si="1"/>
        <v/>
      </c>
      <c r="M45" s="227">
        <f t="shared" si="3"/>
        <v>0</v>
      </c>
      <c r="N45" s="227">
        <f t="shared" si="4"/>
        <v>0</v>
      </c>
      <c r="O45" s="228">
        <f t="shared" si="5"/>
        <v>0</v>
      </c>
      <c r="P45" s="6"/>
    </row>
    <row r="46" spans="1:16" x14ac:dyDescent="0.2">
      <c r="A46" s="1"/>
      <c r="B46" s="360"/>
      <c r="C46" s="361"/>
      <c r="D46" s="361"/>
      <c r="E46" s="362"/>
      <c r="F46" s="363"/>
      <c r="G46" s="364"/>
      <c r="H46" s="226"/>
      <c r="I46" s="612"/>
      <c r="J46" s="166" t="str">
        <f t="shared" si="6"/>
        <v/>
      </c>
      <c r="K46" s="476" t="str">
        <f t="shared" si="0"/>
        <v/>
      </c>
      <c r="L46" s="166" t="str">
        <f t="shared" si="1"/>
        <v/>
      </c>
      <c r="M46" s="227">
        <f t="shared" si="3"/>
        <v>0</v>
      </c>
      <c r="N46" s="227">
        <f t="shared" si="4"/>
        <v>0</v>
      </c>
      <c r="O46" s="228">
        <f t="shared" si="5"/>
        <v>0</v>
      </c>
      <c r="P46" s="6"/>
    </row>
    <row r="47" spans="1:16" x14ac:dyDescent="0.2">
      <c r="A47" s="1"/>
      <c r="B47" s="360"/>
      <c r="C47" s="361"/>
      <c r="D47" s="361"/>
      <c r="E47" s="362"/>
      <c r="F47" s="363"/>
      <c r="G47" s="364"/>
      <c r="H47" s="226"/>
      <c r="I47" s="612"/>
      <c r="J47" s="166" t="str">
        <f t="shared" si="6"/>
        <v/>
      </c>
      <c r="K47" s="476" t="str">
        <f t="shared" si="0"/>
        <v/>
      </c>
      <c r="L47" s="166" t="str">
        <f t="shared" si="1"/>
        <v/>
      </c>
      <c r="M47" s="227">
        <f t="shared" si="3"/>
        <v>0</v>
      </c>
      <c r="N47" s="227">
        <f t="shared" si="4"/>
        <v>0</v>
      </c>
      <c r="O47" s="228">
        <f t="shared" si="5"/>
        <v>0</v>
      </c>
      <c r="P47" s="6"/>
    </row>
    <row r="48" spans="1:16" x14ac:dyDescent="0.2">
      <c r="A48" s="1"/>
      <c r="B48" s="360"/>
      <c r="C48" s="361"/>
      <c r="D48" s="361"/>
      <c r="E48" s="362"/>
      <c r="F48" s="363"/>
      <c r="G48" s="364"/>
      <c r="H48" s="226"/>
      <c r="I48" s="612"/>
      <c r="J48" s="166" t="str">
        <f t="shared" si="6"/>
        <v/>
      </c>
      <c r="K48" s="476" t="str">
        <f t="shared" si="0"/>
        <v/>
      </c>
      <c r="L48" s="166" t="str">
        <f t="shared" si="1"/>
        <v/>
      </c>
      <c r="M48" s="227">
        <f t="shared" si="3"/>
        <v>0</v>
      </c>
      <c r="N48" s="227">
        <f t="shared" si="4"/>
        <v>0</v>
      </c>
      <c r="O48" s="228">
        <f t="shared" si="5"/>
        <v>0</v>
      </c>
      <c r="P48" s="6"/>
    </row>
    <row r="49" spans="1:16" x14ac:dyDescent="0.2">
      <c r="A49" s="1"/>
      <c r="B49" s="360"/>
      <c r="C49" s="361"/>
      <c r="D49" s="361"/>
      <c r="E49" s="362"/>
      <c r="F49" s="363"/>
      <c r="G49" s="364"/>
      <c r="H49" s="226"/>
      <c r="I49" s="612"/>
      <c r="J49" s="166" t="str">
        <f t="shared" si="6"/>
        <v/>
      </c>
      <c r="K49" s="476" t="str">
        <f t="shared" si="0"/>
        <v/>
      </c>
      <c r="L49" s="166" t="str">
        <f t="shared" si="1"/>
        <v/>
      </c>
      <c r="M49" s="227">
        <f t="shared" si="3"/>
        <v>0</v>
      </c>
      <c r="N49" s="227">
        <f t="shared" si="4"/>
        <v>0</v>
      </c>
      <c r="O49" s="228">
        <f t="shared" si="5"/>
        <v>0</v>
      </c>
      <c r="P49" s="6"/>
    </row>
    <row r="50" spans="1:16" x14ac:dyDescent="0.2">
      <c r="A50" s="1"/>
      <c r="B50" s="360"/>
      <c r="C50" s="361"/>
      <c r="D50" s="361"/>
      <c r="E50" s="362"/>
      <c r="F50" s="363"/>
      <c r="G50" s="364"/>
      <c r="H50" s="226"/>
      <c r="I50" s="612"/>
      <c r="J50" s="166" t="str">
        <f t="shared" si="6"/>
        <v/>
      </c>
      <c r="K50" s="476" t="str">
        <f t="shared" si="0"/>
        <v/>
      </c>
      <c r="L50" s="166" t="str">
        <f t="shared" si="1"/>
        <v/>
      </c>
      <c r="M50" s="227">
        <f t="shared" si="3"/>
        <v>0</v>
      </c>
      <c r="N50" s="227">
        <f t="shared" si="4"/>
        <v>0</v>
      </c>
      <c r="O50" s="228">
        <f t="shared" si="5"/>
        <v>0</v>
      </c>
      <c r="P50" s="6"/>
    </row>
    <row r="51" spans="1:16" x14ac:dyDescent="0.2">
      <c r="A51" s="1"/>
      <c r="B51" s="360"/>
      <c r="C51" s="361"/>
      <c r="D51" s="361"/>
      <c r="E51" s="362"/>
      <c r="F51" s="363"/>
      <c r="G51" s="364"/>
      <c r="H51" s="226"/>
      <c r="I51" s="612"/>
      <c r="J51" s="166" t="str">
        <f t="shared" si="6"/>
        <v/>
      </c>
      <c r="K51" s="476" t="str">
        <f t="shared" si="0"/>
        <v/>
      </c>
      <c r="L51" s="166" t="str">
        <f t="shared" si="1"/>
        <v/>
      </c>
      <c r="M51" s="227">
        <f t="shared" si="3"/>
        <v>0</v>
      </c>
      <c r="N51" s="227">
        <f t="shared" si="4"/>
        <v>0</v>
      </c>
      <c r="O51" s="228">
        <f t="shared" si="5"/>
        <v>0</v>
      </c>
      <c r="P51" s="6"/>
    </row>
    <row r="52" spans="1:16" x14ac:dyDescent="0.2">
      <c r="A52" s="1"/>
      <c r="B52" s="360"/>
      <c r="C52" s="361"/>
      <c r="D52" s="361"/>
      <c r="E52" s="362"/>
      <c r="F52" s="363"/>
      <c r="G52" s="364"/>
      <c r="H52" s="226"/>
      <c r="I52" s="612"/>
      <c r="J52" s="166" t="str">
        <f t="shared" si="6"/>
        <v/>
      </c>
      <c r="K52" s="476" t="str">
        <f t="shared" si="0"/>
        <v/>
      </c>
      <c r="L52" s="166" t="str">
        <f t="shared" si="1"/>
        <v/>
      </c>
      <c r="M52" s="227">
        <f t="shared" si="3"/>
        <v>0</v>
      </c>
      <c r="N52" s="227">
        <f t="shared" si="4"/>
        <v>0</v>
      </c>
      <c r="O52" s="228">
        <f t="shared" si="5"/>
        <v>0</v>
      </c>
      <c r="P52" s="6"/>
    </row>
    <row r="53" spans="1:16" x14ac:dyDescent="0.2">
      <c r="A53" s="1"/>
      <c r="B53" s="360"/>
      <c r="C53" s="361"/>
      <c r="D53" s="361"/>
      <c r="E53" s="362"/>
      <c r="F53" s="363"/>
      <c r="G53" s="364"/>
      <c r="H53" s="226"/>
      <c r="I53" s="612"/>
      <c r="J53" s="166" t="str">
        <f t="shared" si="6"/>
        <v/>
      </c>
      <c r="K53" s="476" t="str">
        <f t="shared" si="0"/>
        <v/>
      </c>
      <c r="L53" s="166" t="str">
        <f t="shared" si="1"/>
        <v/>
      </c>
      <c r="M53" s="227">
        <f t="shared" si="3"/>
        <v>0</v>
      </c>
      <c r="N53" s="227">
        <f t="shared" si="4"/>
        <v>0</v>
      </c>
      <c r="O53" s="228">
        <f t="shared" si="5"/>
        <v>0</v>
      </c>
      <c r="P53" s="6"/>
    </row>
    <row r="54" spans="1:16" x14ac:dyDescent="0.2">
      <c r="A54" s="1"/>
      <c r="B54" s="360"/>
      <c r="C54" s="361"/>
      <c r="D54" s="361"/>
      <c r="E54" s="362"/>
      <c r="F54" s="363"/>
      <c r="G54" s="364"/>
      <c r="H54" s="226"/>
      <c r="I54" s="612"/>
      <c r="J54" s="166" t="str">
        <f t="shared" si="6"/>
        <v/>
      </c>
      <c r="K54" s="476" t="str">
        <f t="shared" si="0"/>
        <v/>
      </c>
      <c r="L54" s="166" t="str">
        <f t="shared" si="1"/>
        <v/>
      </c>
      <c r="M54" s="227">
        <f t="shared" si="3"/>
        <v>0</v>
      </c>
      <c r="N54" s="227">
        <f t="shared" si="4"/>
        <v>0</v>
      </c>
      <c r="O54" s="228">
        <f t="shared" si="5"/>
        <v>0</v>
      </c>
      <c r="P54" s="6"/>
    </row>
    <row r="55" spans="1:16" x14ac:dyDescent="0.2">
      <c r="A55" s="1"/>
      <c r="B55" s="360"/>
      <c r="C55" s="361"/>
      <c r="D55" s="361"/>
      <c r="E55" s="362"/>
      <c r="F55" s="363"/>
      <c r="G55" s="364"/>
      <c r="H55" s="226"/>
      <c r="I55" s="612"/>
      <c r="J55" s="166" t="str">
        <f t="shared" si="6"/>
        <v/>
      </c>
      <c r="K55" s="476" t="str">
        <f t="shared" si="0"/>
        <v/>
      </c>
      <c r="L55" s="166" t="str">
        <f t="shared" si="1"/>
        <v/>
      </c>
      <c r="M55" s="227">
        <f t="shared" si="3"/>
        <v>0</v>
      </c>
      <c r="N55" s="227">
        <f t="shared" si="4"/>
        <v>0</v>
      </c>
      <c r="O55" s="228">
        <f t="shared" si="5"/>
        <v>0</v>
      </c>
      <c r="P55" s="6"/>
    </row>
    <row r="56" spans="1:16" x14ac:dyDescent="0.2">
      <c r="A56" s="1"/>
      <c r="B56" s="360"/>
      <c r="C56" s="361"/>
      <c r="D56" s="361"/>
      <c r="E56" s="362"/>
      <c r="F56" s="363"/>
      <c r="G56" s="364"/>
      <c r="H56" s="226"/>
      <c r="I56" s="612"/>
      <c r="J56" s="166" t="str">
        <f t="shared" si="6"/>
        <v/>
      </c>
      <c r="K56" s="476" t="str">
        <f t="shared" si="0"/>
        <v/>
      </c>
      <c r="L56" s="166" t="str">
        <f t="shared" si="1"/>
        <v/>
      </c>
      <c r="M56" s="227">
        <f t="shared" si="3"/>
        <v>0</v>
      </c>
      <c r="N56" s="227">
        <f t="shared" si="4"/>
        <v>0</v>
      </c>
      <c r="O56" s="228">
        <f t="shared" si="5"/>
        <v>0</v>
      </c>
      <c r="P56" s="6"/>
    </row>
    <row r="57" spans="1:16" x14ac:dyDescent="0.2">
      <c r="A57" s="1"/>
      <c r="B57" s="360"/>
      <c r="C57" s="361"/>
      <c r="D57" s="361"/>
      <c r="E57" s="362"/>
      <c r="F57" s="363"/>
      <c r="G57" s="364"/>
      <c r="H57" s="226"/>
      <c r="I57" s="612"/>
      <c r="J57" s="166" t="str">
        <f t="shared" si="6"/>
        <v/>
      </c>
      <c r="K57" s="476" t="str">
        <f t="shared" si="0"/>
        <v/>
      </c>
      <c r="L57" s="166" t="str">
        <f t="shared" si="1"/>
        <v/>
      </c>
      <c r="M57" s="227">
        <f t="shared" si="3"/>
        <v>0</v>
      </c>
      <c r="N57" s="227">
        <f t="shared" si="4"/>
        <v>0</v>
      </c>
      <c r="O57" s="228">
        <f t="shared" si="5"/>
        <v>0</v>
      </c>
      <c r="P57" s="6"/>
    </row>
    <row r="58" spans="1:16" x14ac:dyDescent="0.2">
      <c r="A58" s="1"/>
      <c r="B58" s="360"/>
      <c r="C58" s="361"/>
      <c r="D58" s="361"/>
      <c r="E58" s="362"/>
      <c r="F58" s="363"/>
      <c r="G58" s="364"/>
      <c r="H58" s="226"/>
      <c r="I58" s="612"/>
      <c r="J58" s="166" t="str">
        <f t="shared" si="6"/>
        <v/>
      </c>
      <c r="K58" s="476" t="str">
        <f t="shared" si="0"/>
        <v/>
      </c>
      <c r="L58" s="166" t="str">
        <f t="shared" si="1"/>
        <v/>
      </c>
      <c r="M58" s="227">
        <f t="shared" si="3"/>
        <v>0</v>
      </c>
      <c r="N58" s="227">
        <f t="shared" si="4"/>
        <v>0</v>
      </c>
      <c r="O58" s="228">
        <f t="shared" si="5"/>
        <v>0</v>
      </c>
      <c r="P58" s="6"/>
    </row>
    <row r="59" spans="1:16" x14ac:dyDescent="0.2">
      <c r="A59" s="1"/>
      <c r="B59" s="360"/>
      <c r="C59" s="361"/>
      <c r="D59" s="361"/>
      <c r="E59" s="362"/>
      <c r="F59" s="363"/>
      <c r="G59" s="364"/>
      <c r="H59" s="226"/>
      <c r="I59" s="612"/>
      <c r="J59" s="166" t="str">
        <f t="shared" si="6"/>
        <v/>
      </c>
      <c r="K59" s="476" t="str">
        <f t="shared" ref="K59:K97" si="7">IF(H59="","",(IF(H59&gt;(D59*(F59/100)),H59,(D59*(F59/100)))))</f>
        <v/>
      </c>
      <c r="L59" s="166" t="str">
        <f t="shared" ref="L59:L97" si="8">IF(G59="","",(G59+(D59*(F59/100))))</f>
        <v/>
      </c>
      <c r="M59" s="227">
        <f t="shared" si="3"/>
        <v>0</v>
      </c>
      <c r="N59" s="227">
        <f t="shared" si="4"/>
        <v>0</v>
      </c>
      <c r="O59" s="228">
        <f t="shared" si="5"/>
        <v>0</v>
      </c>
      <c r="P59" s="6"/>
    </row>
    <row r="60" spans="1:16" x14ac:dyDescent="0.2">
      <c r="A60" s="1"/>
      <c r="B60" s="360"/>
      <c r="C60" s="361"/>
      <c r="D60" s="361"/>
      <c r="E60" s="362"/>
      <c r="F60" s="363"/>
      <c r="G60" s="364"/>
      <c r="H60" s="226"/>
      <c r="I60" s="612"/>
      <c r="J60" s="166" t="str">
        <f t="shared" si="6"/>
        <v/>
      </c>
      <c r="K60" s="476" t="str">
        <f t="shared" si="7"/>
        <v/>
      </c>
      <c r="L60" s="166" t="str">
        <f t="shared" si="8"/>
        <v/>
      </c>
      <c r="M60" s="227">
        <f t="shared" si="3"/>
        <v>0</v>
      </c>
      <c r="N60" s="227">
        <f t="shared" si="4"/>
        <v>0</v>
      </c>
      <c r="O60" s="228">
        <f t="shared" si="5"/>
        <v>0</v>
      </c>
      <c r="P60" s="6"/>
    </row>
    <row r="61" spans="1:16" x14ac:dyDescent="0.2">
      <c r="A61" s="1"/>
      <c r="B61" s="360"/>
      <c r="C61" s="361"/>
      <c r="D61" s="361"/>
      <c r="E61" s="362"/>
      <c r="F61" s="363"/>
      <c r="G61" s="364"/>
      <c r="H61" s="226"/>
      <c r="I61" s="612"/>
      <c r="J61" s="166" t="str">
        <f t="shared" si="6"/>
        <v/>
      </c>
      <c r="K61" s="476" t="str">
        <f t="shared" si="7"/>
        <v/>
      </c>
      <c r="L61" s="166" t="str">
        <f t="shared" si="8"/>
        <v/>
      </c>
      <c r="M61" s="227">
        <f t="shared" si="3"/>
        <v>0</v>
      </c>
      <c r="N61" s="227">
        <f t="shared" si="4"/>
        <v>0</v>
      </c>
      <c r="O61" s="228">
        <f t="shared" si="5"/>
        <v>0</v>
      </c>
      <c r="P61" s="6"/>
    </row>
    <row r="62" spans="1:16" x14ac:dyDescent="0.2">
      <c r="A62" s="1"/>
      <c r="B62" s="360"/>
      <c r="C62" s="361"/>
      <c r="D62" s="361"/>
      <c r="E62" s="362"/>
      <c r="F62" s="363"/>
      <c r="G62" s="364"/>
      <c r="H62" s="226"/>
      <c r="I62" s="612"/>
      <c r="J62" s="166" t="str">
        <f t="shared" si="6"/>
        <v/>
      </c>
      <c r="K62" s="476" t="str">
        <f t="shared" si="7"/>
        <v/>
      </c>
      <c r="L62" s="166" t="str">
        <f t="shared" si="8"/>
        <v/>
      </c>
      <c r="M62" s="227">
        <f t="shared" ref="M62:M100" si="9">IF(AND(I62="",J62&lt;&gt;""),J62,IF(AND(J62="",I62&lt;&gt;""),I62,(F62/100)*C62))</f>
        <v>0</v>
      </c>
      <c r="N62" s="227">
        <f t="shared" ref="N62:N100" si="10">IF(AND(K62="",L62&lt;&gt;""),L62,IF(AND(L62="",K62&lt;&gt;""),K62,(F62/100)*D62))</f>
        <v>0</v>
      </c>
      <c r="O62" s="228">
        <f t="shared" ref="O62:O100" si="11">IF(M62="","",SUM(M62,-N62))</f>
        <v>0</v>
      </c>
      <c r="P62" s="6"/>
    </row>
    <row r="63" spans="1:16" x14ac:dyDescent="0.2">
      <c r="A63" s="1"/>
      <c r="B63" s="360"/>
      <c r="C63" s="361"/>
      <c r="D63" s="361"/>
      <c r="E63" s="362"/>
      <c r="F63" s="363"/>
      <c r="G63" s="364"/>
      <c r="H63" s="226"/>
      <c r="I63" s="612"/>
      <c r="J63" s="166" t="str">
        <f t="shared" ref="J63:J101" si="12">IF(G63="","",(G63+(C63*(F63/100))))</f>
        <v/>
      </c>
      <c r="K63" s="476" t="str">
        <f t="shared" si="7"/>
        <v/>
      </c>
      <c r="L63" s="166" t="str">
        <f t="shared" si="8"/>
        <v/>
      </c>
      <c r="M63" s="227">
        <f t="shared" si="9"/>
        <v>0</v>
      </c>
      <c r="N63" s="227">
        <f t="shared" si="10"/>
        <v>0</v>
      </c>
      <c r="O63" s="228">
        <f t="shared" si="11"/>
        <v>0</v>
      </c>
      <c r="P63" s="6"/>
    </row>
    <row r="64" spans="1:16" x14ac:dyDescent="0.2">
      <c r="A64" s="1"/>
      <c r="B64" s="360"/>
      <c r="C64" s="361"/>
      <c r="D64" s="361"/>
      <c r="E64" s="362"/>
      <c r="F64" s="363"/>
      <c r="G64" s="364"/>
      <c r="H64" s="226"/>
      <c r="I64" s="612"/>
      <c r="J64" s="166" t="str">
        <f t="shared" si="12"/>
        <v/>
      </c>
      <c r="K64" s="476" t="str">
        <f t="shared" si="7"/>
        <v/>
      </c>
      <c r="L64" s="166" t="str">
        <f t="shared" si="8"/>
        <v/>
      </c>
      <c r="M64" s="227">
        <f t="shared" si="9"/>
        <v>0</v>
      </c>
      <c r="N64" s="227">
        <f t="shared" si="10"/>
        <v>0</v>
      </c>
      <c r="O64" s="228">
        <f t="shared" si="11"/>
        <v>0</v>
      </c>
      <c r="P64" s="6"/>
    </row>
    <row r="65" spans="1:16" x14ac:dyDescent="0.2">
      <c r="A65" s="1"/>
      <c r="B65" s="360"/>
      <c r="C65" s="361"/>
      <c r="D65" s="361"/>
      <c r="E65" s="362"/>
      <c r="F65" s="363"/>
      <c r="G65" s="364"/>
      <c r="H65" s="226"/>
      <c r="I65" s="612"/>
      <c r="J65" s="166" t="str">
        <f t="shared" si="12"/>
        <v/>
      </c>
      <c r="K65" s="476" t="str">
        <f t="shared" si="7"/>
        <v/>
      </c>
      <c r="L65" s="166" t="str">
        <f t="shared" si="8"/>
        <v/>
      </c>
      <c r="M65" s="227">
        <f t="shared" si="9"/>
        <v>0</v>
      </c>
      <c r="N65" s="227">
        <f t="shared" si="10"/>
        <v>0</v>
      </c>
      <c r="O65" s="228">
        <f t="shared" si="11"/>
        <v>0</v>
      </c>
      <c r="P65" s="6"/>
    </row>
    <row r="66" spans="1:16" x14ac:dyDescent="0.2">
      <c r="A66" s="1"/>
      <c r="B66" s="360"/>
      <c r="C66" s="361"/>
      <c r="D66" s="361"/>
      <c r="E66" s="362"/>
      <c r="F66" s="363"/>
      <c r="G66" s="364"/>
      <c r="H66" s="226"/>
      <c r="I66" s="612"/>
      <c r="J66" s="166" t="str">
        <f t="shared" si="12"/>
        <v/>
      </c>
      <c r="K66" s="476" t="str">
        <f t="shared" si="7"/>
        <v/>
      </c>
      <c r="L66" s="166" t="str">
        <f t="shared" si="8"/>
        <v/>
      </c>
      <c r="M66" s="227">
        <f t="shared" si="9"/>
        <v>0</v>
      </c>
      <c r="N66" s="227">
        <f t="shared" si="10"/>
        <v>0</v>
      </c>
      <c r="O66" s="228">
        <f t="shared" si="11"/>
        <v>0</v>
      </c>
      <c r="P66" s="6"/>
    </row>
    <row r="67" spans="1:16" x14ac:dyDescent="0.2">
      <c r="A67" s="1"/>
      <c r="B67" s="360"/>
      <c r="C67" s="361"/>
      <c r="D67" s="361"/>
      <c r="E67" s="362"/>
      <c r="F67" s="363"/>
      <c r="G67" s="364"/>
      <c r="H67" s="226"/>
      <c r="I67" s="612"/>
      <c r="J67" s="166" t="str">
        <f t="shared" si="12"/>
        <v/>
      </c>
      <c r="K67" s="476" t="str">
        <f t="shared" si="7"/>
        <v/>
      </c>
      <c r="L67" s="166" t="str">
        <f t="shared" si="8"/>
        <v/>
      </c>
      <c r="M67" s="227">
        <f t="shared" si="9"/>
        <v>0</v>
      </c>
      <c r="N67" s="227">
        <f t="shared" si="10"/>
        <v>0</v>
      </c>
      <c r="O67" s="228">
        <f t="shared" si="11"/>
        <v>0</v>
      </c>
      <c r="P67" s="6"/>
    </row>
    <row r="68" spans="1:16" x14ac:dyDescent="0.2">
      <c r="A68" s="1"/>
      <c r="B68" s="360"/>
      <c r="C68" s="361"/>
      <c r="D68" s="361"/>
      <c r="E68" s="362"/>
      <c r="F68" s="363"/>
      <c r="G68" s="364"/>
      <c r="H68" s="226"/>
      <c r="I68" s="612"/>
      <c r="J68" s="166" t="str">
        <f t="shared" si="12"/>
        <v/>
      </c>
      <c r="K68" s="476" t="str">
        <f t="shared" si="7"/>
        <v/>
      </c>
      <c r="L68" s="166" t="str">
        <f t="shared" si="8"/>
        <v/>
      </c>
      <c r="M68" s="227">
        <f t="shared" si="9"/>
        <v>0</v>
      </c>
      <c r="N68" s="227">
        <f t="shared" si="10"/>
        <v>0</v>
      </c>
      <c r="O68" s="228">
        <f t="shared" si="11"/>
        <v>0</v>
      </c>
      <c r="P68" s="6"/>
    </row>
    <row r="69" spans="1:16" x14ac:dyDescent="0.2">
      <c r="A69" s="1"/>
      <c r="B69" s="360"/>
      <c r="C69" s="361"/>
      <c r="D69" s="361"/>
      <c r="E69" s="362"/>
      <c r="F69" s="363"/>
      <c r="G69" s="364"/>
      <c r="H69" s="226"/>
      <c r="I69" s="612"/>
      <c r="J69" s="166" t="str">
        <f t="shared" si="12"/>
        <v/>
      </c>
      <c r="K69" s="476" t="str">
        <f t="shared" si="7"/>
        <v/>
      </c>
      <c r="L69" s="166" t="str">
        <f t="shared" si="8"/>
        <v/>
      </c>
      <c r="M69" s="227">
        <f t="shared" si="9"/>
        <v>0</v>
      </c>
      <c r="N69" s="227">
        <f t="shared" si="10"/>
        <v>0</v>
      </c>
      <c r="O69" s="228">
        <f t="shared" si="11"/>
        <v>0</v>
      </c>
      <c r="P69" s="6"/>
    </row>
    <row r="70" spans="1:16" x14ac:dyDescent="0.2">
      <c r="A70" s="1"/>
      <c r="B70" s="360"/>
      <c r="C70" s="361"/>
      <c r="D70" s="361"/>
      <c r="E70" s="362"/>
      <c r="F70" s="363"/>
      <c r="G70" s="364"/>
      <c r="H70" s="226"/>
      <c r="I70" s="612"/>
      <c r="J70" s="166" t="str">
        <f t="shared" si="12"/>
        <v/>
      </c>
      <c r="K70" s="476" t="str">
        <f t="shared" si="7"/>
        <v/>
      </c>
      <c r="L70" s="166" t="str">
        <f t="shared" si="8"/>
        <v/>
      </c>
      <c r="M70" s="227">
        <f t="shared" si="9"/>
        <v>0</v>
      </c>
      <c r="N70" s="227">
        <f t="shared" si="10"/>
        <v>0</v>
      </c>
      <c r="O70" s="228">
        <f t="shared" si="11"/>
        <v>0</v>
      </c>
      <c r="P70" s="6"/>
    </row>
    <row r="71" spans="1:16" x14ac:dyDescent="0.2">
      <c r="A71" s="1"/>
      <c r="B71" s="360"/>
      <c r="C71" s="361"/>
      <c r="D71" s="361"/>
      <c r="E71" s="362"/>
      <c r="F71" s="363"/>
      <c r="G71" s="364"/>
      <c r="H71" s="226"/>
      <c r="I71" s="612"/>
      <c r="J71" s="166" t="str">
        <f t="shared" si="12"/>
        <v/>
      </c>
      <c r="K71" s="476" t="str">
        <f t="shared" si="7"/>
        <v/>
      </c>
      <c r="L71" s="166" t="str">
        <f t="shared" si="8"/>
        <v/>
      </c>
      <c r="M71" s="227">
        <f t="shared" si="9"/>
        <v>0</v>
      </c>
      <c r="N71" s="227">
        <f t="shared" si="10"/>
        <v>0</v>
      </c>
      <c r="O71" s="228">
        <f t="shared" si="11"/>
        <v>0</v>
      </c>
      <c r="P71" s="6"/>
    </row>
    <row r="72" spans="1:16" x14ac:dyDescent="0.2">
      <c r="A72" s="1"/>
      <c r="B72" s="360"/>
      <c r="C72" s="361"/>
      <c r="D72" s="361"/>
      <c r="E72" s="362"/>
      <c r="F72" s="363"/>
      <c r="G72" s="364"/>
      <c r="H72" s="226"/>
      <c r="I72" s="612"/>
      <c r="J72" s="166" t="str">
        <f t="shared" si="12"/>
        <v/>
      </c>
      <c r="K72" s="476" t="str">
        <f t="shared" si="7"/>
        <v/>
      </c>
      <c r="L72" s="166" t="str">
        <f t="shared" si="8"/>
        <v/>
      </c>
      <c r="M72" s="227">
        <f t="shared" si="9"/>
        <v>0</v>
      </c>
      <c r="N72" s="227">
        <f t="shared" si="10"/>
        <v>0</v>
      </c>
      <c r="O72" s="228">
        <f t="shared" si="11"/>
        <v>0</v>
      </c>
      <c r="P72" s="6"/>
    </row>
    <row r="73" spans="1:16" x14ac:dyDescent="0.2">
      <c r="A73" s="1"/>
      <c r="B73" s="360"/>
      <c r="C73" s="361"/>
      <c r="D73" s="361"/>
      <c r="E73" s="362"/>
      <c r="F73" s="363"/>
      <c r="G73" s="364"/>
      <c r="H73" s="226"/>
      <c r="I73" s="612"/>
      <c r="J73" s="166" t="str">
        <f t="shared" si="12"/>
        <v/>
      </c>
      <c r="K73" s="476" t="str">
        <f t="shared" si="7"/>
        <v/>
      </c>
      <c r="L73" s="166" t="str">
        <f t="shared" si="8"/>
        <v/>
      </c>
      <c r="M73" s="227">
        <f t="shared" si="9"/>
        <v>0</v>
      </c>
      <c r="N73" s="227">
        <f t="shared" si="10"/>
        <v>0</v>
      </c>
      <c r="O73" s="228">
        <f t="shared" si="11"/>
        <v>0</v>
      </c>
      <c r="P73" s="6"/>
    </row>
    <row r="74" spans="1:16" x14ac:dyDescent="0.2">
      <c r="A74" s="1"/>
      <c r="B74" s="360"/>
      <c r="C74" s="361"/>
      <c r="D74" s="361"/>
      <c r="E74" s="362"/>
      <c r="F74" s="363"/>
      <c r="G74" s="364"/>
      <c r="H74" s="226"/>
      <c r="I74" s="612"/>
      <c r="J74" s="166" t="str">
        <f t="shared" si="12"/>
        <v/>
      </c>
      <c r="K74" s="476" t="str">
        <f t="shared" si="7"/>
        <v/>
      </c>
      <c r="L74" s="166" t="str">
        <f t="shared" si="8"/>
        <v/>
      </c>
      <c r="M74" s="227">
        <f t="shared" si="9"/>
        <v>0</v>
      </c>
      <c r="N74" s="227">
        <f t="shared" si="10"/>
        <v>0</v>
      </c>
      <c r="O74" s="228">
        <f t="shared" si="11"/>
        <v>0</v>
      </c>
      <c r="P74" s="6"/>
    </row>
    <row r="75" spans="1:16" x14ac:dyDescent="0.2">
      <c r="A75" s="1"/>
      <c r="B75" s="360"/>
      <c r="C75" s="361"/>
      <c r="D75" s="361"/>
      <c r="E75" s="362"/>
      <c r="F75" s="363"/>
      <c r="G75" s="364"/>
      <c r="H75" s="226"/>
      <c r="I75" s="612"/>
      <c r="J75" s="166" t="str">
        <f t="shared" si="12"/>
        <v/>
      </c>
      <c r="K75" s="476" t="str">
        <f t="shared" si="7"/>
        <v/>
      </c>
      <c r="L75" s="166" t="str">
        <f t="shared" si="8"/>
        <v/>
      </c>
      <c r="M75" s="227">
        <f t="shared" si="9"/>
        <v>0</v>
      </c>
      <c r="N75" s="227">
        <f t="shared" si="10"/>
        <v>0</v>
      </c>
      <c r="O75" s="228">
        <f t="shared" si="11"/>
        <v>0</v>
      </c>
      <c r="P75" s="6"/>
    </row>
    <row r="76" spans="1:16" x14ac:dyDescent="0.2">
      <c r="A76" s="1"/>
      <c r="B76" s="360"/>
      <c r="C76" s="361"/>
      <c r="D76" s="361"/>
      <c r="E76" s="362"/>
      <c r="F76" s="363"/>
      <c r="G76" s="364"/>
      <c r="H76" s="226"/>
      <c r="I76" s="612"/>
      <c r="J76" s="166" t="str">
        <f t="shared" si="12"/>
        <v/>
      </c>
      <c r="K76" s="476" t="str">
        <f t="shared" si="7"/>
        <v/>
      </c>
      <c r="L76" s="166" t="str">
        <f t="shared" si="8"/>
        <v/>
      </c>
      <c r="M76" s="227">
        <f t="shared" si="9"/>
        <v>0</v>
      </c>
      <c r="N76" s="227">
        <f t="shared" si="10"/>
        <v>0</v>
      </c>
      <c r="O76" s="228">
        <f t="shared" si="11"/>
        <v>0</v>
      </c>
      <c r="P76" s="6"/>
    </row>
    <row r="77" spans="1:16" x14ac:dyDescent="0.2">
      <c r="A77" s="1"/>
      <c r="B77" s="360"/>
      <c r="C77" s="361"/>
      <c r="D77" s="361"/>
      <c r="E77" s="362"/>
      <c r="F77" s="363"/>
      <c r="G77" s="364"/>
      <c r="H77" s="226"/>
      <c r="I77" s="612"/>
      <c r="J77" s="166" t="str">
        <f t="shared" si="12"/>
        <v/>
      </c>
      <c r="K77" s="476" t="str">
        <f t="shared" si="7"/>
        <v/>
      </c>
      <c r="L77" s="166" t="str">
        <f t="shared" si="8"/>
        <v/>
      </c>
      <c r="M77" s="227">
        <f t="shared" si="9"/>
        <v>0</v>
      </c>
      <c r="N77" s="227">
        <f t="shared" si="10"/>
        <v>0</v>
      </c>
      <c r="O77" s="228">
        <f t="shared" si="11"/>
        <v>0</v>
      </c>
      <c r="P77" s="6"/>
    </row>
    <row r="78" spans="1:16" x14ac:dyDescent="0.2">
      <c r="A78" s="1"/>
      <c r="B78" s="360"/>
      <c r="C78" s="361"/>
      <c r="D78" s="361"/>
      <c r="E78" s="362"/>
      <c r="F78" s="363"/>
      <c r="G78" s="364"/>
      <c r="H78" s="226"/>
      <c r="I78" s="612"/>
      <c r="J78" s="166" t="str">
        <f t="shared" si="12"/>
        <v/>
      </c>
      <c r="K78" s="476" t="str">
        <f t="shared" si="7"/>
        <v/>
      </c>
      <c r="L78" s="166" t="str">
        <f t="shared" si="8"/>
        <v/>
      </c>
      <c r="M78" s="227">
        <f t="shared" si="9"/>
        <v>0</v>
      </c>
      <c r="N78" s="227">
        <f t="shared" si="10"/>
        <v>0</v>
      </c>
      <c r="O78" s="228">
        <f t="shared" si="11"/>
        <v>0</v>
      </c>
      <c r="P78" s="6"/>
    </row>
    <row r="79" spans="1:16" x14ac:dyDescent="0.2">
      <c r="A79" s="1"/>
      <c r="B79" s="360"/>
      <c r="C79" s="361"/>
      <c r="D79" s="361"/>
      <c r="E79" s="362"/>
      <c r="F79" s="363"/>
      <c r="G79" s="364"/>
      <c r="H79" s="226"/>
      <c r="I79" s="612"/>
      <c r="J79" s="166" t="str">
        <f t="shared" si="12"/>
        <v/>
      </c>
      <c r="K79" s="476" t="str">
        <f t="shared" si="7"/>
        <v/>
      </c>
      <c r="L79" s="166" t="str">
        <f t="shared" si="8"/>
        <v/>
      </c>
      <c r="M79" s="227">
        <f t="shared" si="9"/>
        <v>0</v>
      </c>
      <c r="N79" s="227">
        <f t="shared" si="10"/>
        <v>0</v>
      </c>
      <c r="O79" s="228">
        <f t="shared" si="11"/>
        <v>0</v>
      </c>
      <c r="P79" s="6"/>
    </row>
    <row r="80" spans="1:16" x14ac:dyDescent="0.2">
      <c r="A80" s="1"/>
      <c r="B80" s="360"/>
      <c r="C80" s="361"/>
      <c r="D80" s="361"/>
      <c r="E80" s="362"/>
      <c r="F80" s="363"/>
      <c r="G80" s="364"/>
      <c r="H80" s="226"/>
      <c r="I80" s="612"/>
      <c r="J80" s="166" t="str">
        <f t="shared" si="12"/>
        <v/>
      </c>
      <c r="K80" s="476" t="str">
        <f t="shared" si="7"/>
        <v/>
      </c>
      <c r="L80" s="166" t="str">
        <f t="shared" si="8"/>
        <v/>
      </c>
      <c r="M80" s="227">
        <f t="shared" si="9"/>
        <v>0</v>
      </c>
      <c r="N80" s="227">
        <f t="shared" si="10"/>
        <v>0</v>
      </c>
      <c r="O80" s="228">
        <f t="shared" si="11"/>
        <v>0</v>
      </c>
      <c r="P80" s="6"/>
    </row>
    <row r="81" spans="1:16" x14ac:dyDescent="0.2">
      <c r="A81" s="1"/>
      <c r="B81" s="360"/>
      <c r="C81" s="361"/>
      <c r="D81" s="361"/>
      <c r="E81" s="362"/>
      <c r="F81" s="363"/>
      <c r="G81" s="364"/>
      <c r="H81" s="226"/>
      <c r="I81" s="612"/>
      <c r="J81" s="166" t="str">
        <f t="shared" si="12"/>
        <v/>
      </c>
      <c r="K81" s="476" t="str">
        <f t="shared" si="7"/>
        <v/>
      </c>
      <c r="L81" s="166" t="str">
        <f t="shared" si="8"/>
        <v/>
      </c>
      <c r="M81" s="227">
        <f t="shared" si="9"/>
        <v>0</v>
      </c>
      <c r="N81" s="227">
        <f t="shared" si="10"/>
        <v>0</v>
      </c>
      <c r="O81" s="228">
        <f t="shared" si="11"/>
        <v>0</v>
      </c>
      <c r="P81" s="6"/>
    </row>
    <row r="82" spans="1:16" x14ac:dyDescent="0.2">
      <c r="A82" s="1"/>
      <c r="B82" s="360"/>
      <c r="C82" s="361"/>
      <c r="D82" s="361"/>
      <c r="E82" s="362"/>
      <c r="F82" s="363"/>
      <c r="G82" s="364"/>
      <c r="H82" s="226"/>
      <c r="I82" s="612"/>
      <c r="J82" s="166" t="str">
        <f t="shared" si="12"/>
        <v/>
      </c>
      <c r="K82" s="476" t="str">
        <f t="shared" si="7"/>
        <v/>
      </c>
      <c r="L82" s="166" t="str">
        <f t="shared" si="8"/>
        <v/>
      </c>
      <c r="M82" s="227">
        <f t="shared" si="9"/>
        <v>0</v>
      </c>
      <c r="N82" s="227">
        <f t="shared" si="10"/>
        <v>0</v>
      </c>
      <c r="O82" s="228">
        <f t="shared" si="11"/>
        <v>0</v>
      </c>
      <c r="P82" s="6"/>
    </row>
    <row r="83" spans="1:16" x14ac:dyDescent="0.2">
      <c r="A83" s="1"/>
      <c r="B83" s="360"/>
      <c r="C83" s="361"/>
      <c r="D83" s="361"/>
      <c r="E83" s="362"/>
      <c r="F83" s="363"/>
      <c r="G83" s="364"/>
      <c r="H83" s="226"/>
      <c r="I83" s="612"/>
      <c r="J83" s="166" t="str">
        <f t="shared" si="12"/>
        <v/>
      </c>
      <c r="K83" s="476" t="str">
        <f t="shared" si="7"/>
        <v/>
      </c>
      <c r="L83" s="166" t="str">
        <f t="shared" si="8"/>
        <v/>
      </c>
      <c r="M83" s="227">
        <f t="shared" si="9"/>
        <v>0</v>
      </c>
      <c r="N83" s="227">
        <f t="shared" si="10"/>
        <v>0</v>
      </c>
      <c r="O83" s="228">
        <f t="shared" si="11"/>
        <v>0</v>
      </c>
      <c r="P83" s="6"/>
    </row>
    <row r="84" spans="1:16" x14ac:dyDescent="0.2">
      <c r="A84" s="1"/>
      <c r="B84" s="360"/>
      <c r="C84" s="361"/>
      <c r="D84" s="361"/>
      <c r="E84" s="362"/>
      <c r="F84" s="363"/>
      <c r="G84" s="364"/>
      <c r="H84" s="226"/>
      <c r="I84" s="612"/>
      <c r="J84" s="166" t="str">
        <f t="shared" si="12"/>
        <v/>
      </c>
      <c r="K84" s="476" t="str">
        <f t="shared" si="7"/>
        <v/>
      </c>
      <c r="L84" s="166" t="str">
        <f t="shared" si="8"/>
        <v/>
      </c>
      <c r="M84" s="227">
        <f t="shared" si="9"/>
        <v>0</v>
      </c>
      <c r="N84" s="227">
        <f t="shared" si="10"/>
        <v>0</v>
      </c>
      <c r="O84" s="228">
        <f t="shared" si="11"/>
        <v>0</v>
      </c>
      <c r="P84" s="6"/>
    </row>
    <row r="85" spans="1:16" x14ac:dyDescent="0.2">
      <c r="A85" s="1"/>
      <c r="B85" s="360"/>
      <c r="C85" s="361"/>
      <c r="D85" s="361"/>
      <c r="E85" s="362"/>
      <c r="F85" s="363"/>
      <c r="G85" s="364"/>
      <c r="H85" s="226"/>
      <c r="I85" s="612"/>
      <c r="J85" s="166" t="str">
        <f t="shared" si="12"/>
        <v/>
      </c>
      <c r="K85" s="476" t="str">
        <f t="shared" si="7"/>
        <v/>
      </c>
      <c r="L85" s="166" t="str">
        <f t="shared" si="8"/>
        <v/>
      </c>
      <c r="M85" s="227">
        <f t="shared" si="9"/>
        <v>0</v>
      </c>
      <c r="N85" s="227">
        <f t="shared" si="10"/>
        <v>0</v>
      </c>
      <c r="O85" s="228">
        <f t="shared" si="11"/>
        <v>0</v>
      </c>
      <c r="P85" s="6"/>
    </row>
    <row r="86" spans="1:16" x14ac:dyDescent="0.2">
      <c r="A86" s="1"/>
      <c r="B86" s="360"/>
      <c r="C86" s="361"/>
      <c r="D86" s="361"/>
      <c r="E86" s="362"/>
      <c r="F86" s="363"/>
      <c r="G86" s="364"/>
      <c r="H86" s="226"/>
      <c r="I86" s="612"/>
      <c r="J86" s="166" t="str">
        <f t="shared" si="12"/>
        <v/>
      </c>
      <c r="K86" s="476" t="str">
        <f t="shared" si="7"/>
        <v/>
      </c>
      <c r="L86" s="166" t="str">
        <f t="shared" si="8"/>
        <v/>
      </c>
      <c r="M86" s="227">
        <f t="shared" si="9"/>
        <v>0</v>
      </c>
      <c r="N86" s="227">
        <f t="shared" si="10"/>
        <v>0</v>
      </c>
      <c r="O86" s="228">
        <f t="shared" si="11"/>
        <v>0</v>
      </c>
      <c r="P86" s="6"/>
    </row>
    <row r="87" spans="1:16" x14ac:dyDescent="0.2">
      <c r="A87" s="1"/>
      <c r="B87" s="360"/>
      <c r="C87" s="361"/>
      <c r="D87" s="361"/>
      <c r="E87" s="362"/>
      <c r="F87" s="363"/>
      <c r="G87" s="364"/>
      <c r="H87" s="226"/>
      <c r="I87" s="612"/>
      <c r="J87" s="166" t="str">
        <f t="shared" si="12"/>
        <v/>
      </c>
      <c r="K87" s="476" t="str">
        <f t="shared" si="7"/>
        <v/>
      </c>
      <c r="L87" s="166" t="str">
        <f t="shared" si="8"/>
        <v/>
      </c>
      <c r="M87" s="227">
        <f t="shared" si="9"/>
        <v>0</v>
      </c>
      <c r="N87" s="227">
        <f t="shared" si="10"/>
        <v>0</v>
      </c>
      <c r="O87" s="228">
        <f t="shared" si="11"/>
        <v>0</v>
      </c>
      <c r="P87" s="6"/>
    </row>
    <row r="88" spans="1:16" x14ac:dyDescent="0.2">
      <c r="A88" s="1"/>
      <c r="B88" s="360"/>
      <c r="C88" s="361"/>
      <c r="D88" s="361"/>
      <c r="E88" s="362"/>
      <c r="F88" s="363"/>
      <c r="G88" s="364"/>
      <c r="H88" s="226"/>
      <c r="I88" s="612"/>
      <c r="J88" s="166" t="str">
        <f t="shared" si="12"/>
        <v/>
      </c>
      <c r="K88" s="476" t="str">
        <f t="shared" si="7"/>
        <v/>
      </c>
      <c r="L88" s="166" t="str">
        <f t="shared" si="8"/>
        <v/>
      </c>
      <c r="M88" s="227">
        <f t="shared" si="9"/>
        <v>0</v>
      </c>
      <c r="N88" s="227">
        <f t="shared" si="10"/>
        <v>0</v>
      </c>
      <c r="O88" s="228">
        <f t="shared" si="11"/>
        <v>0</v>
      </c>
      <c r="P88" s="6"/>
    </row>
    <row r="89" spans="1:16" x14ac:dyDescent="0.2">
      <c r="A89" s="1"/>
      <c r="B89" s="360"/>
      <c r="C89" s="361"/>
      <c r="D89" s="361"/>
      <c r="E89" s="362"/>
      <c r="F89" s="363"/>
      <c r="G89" s="364"/>
      <c r="H89" s="226"/>
      <c r="I89" s="612"/>
      <c r="J89" s="166" t="str">
        <f t="shared" si="12"/>
        <v/>
      </c>
      <c r="K89" s="476" t="str">
        <f t="shared" si="7"/>
        <v/>
      </c>
      <c r="L89" s="166" t="str">
        <f t="shared" si="8"/>
        <v/>
      </c>
      <c r="M89" s="227">
        <f t="shared" si="9"/>
        <v>0</v>
      </c>
      <c r="N89" s="227">
        <f t="shared" si="10"/>
        <v>0</v>
      </c>
      <c r="O89" s="228">
        <f t="shared" si="11"/>
        <v>0</v>
      </c>
      <c r="P89" s="6"/>
    </row>
    <row r="90" spans="1:16" x14ac:dyDescent="0.2">
      <c r="A90" s="1"/>
      <c r="B90" s="360"/>
      <c r="C90" s="361"/>
      <c r="D90" s="361"/>
      <c r="E90" s="362"/>
      <c r="F90" s="363"/>
      <c r="G90" s="364"/>
      <c r="H90" s="226"/>
      <c r="I90" s="612"/>
      <c r="J90" s="166" t="str">
        <f t="shared" si="12"/>
        <v/>
      </c>
      <c r="K90" s="476" t="str">
        <f t="shared" si="7"/>
        <v/>
      </c>
      <c r="L90" s="166" t="str">
        <f t="shared" si="8"/>
        <v/>
      </c>
      <c r="M90" s="227">
        <f t="shared" si="9"/>
        <v>0</v>
      </c>
      <c r="N90" s="227">
        <f t="shared" si="10"/>
        <v>0</v>
      </c>
      <c r="O90" s="228">
        <f t="shared" si="11"/>
        <v>0</v>
      </c>
      <c r="P90" s="6"/>
    </row>
    <row r="91" spans="1:16" x14ac:dyDescent="0.2">
      <c r="A91" s="1"/>
      <c r="B91" s="360"/>
      <c r="C91" s="361"/>
      <c r="D91" s="361"/>
      <c r="E91" s="362"/>
      <c r="F91" s="363"/>
      <c r="G91" s="364"/>
      <c r="H91" s="226"/>
      <c r="I91" s="612"/>
      <c r="J91" s="166" t="str">
        <f t="shared" si="12"/>
        <v/>
      </c>
      <c r="K91" s="476" t="str">
        <f t="shared" si="7"/>
        <v/>
      </c>
      <c r="L91" s="166" t="str">
        <f t="shared" si="8"/>
        <v/>
      </c>
      <c r="M91" s="227">
        <f t="shared" si="9"/>
        <v>0</v>
      </c>
      <c r="N91" s="227">
        <f t="shared" si="10"/>
        <v>0</v>
      </c>
      <c r="O91" s="228">
        <f t="shared" si="11"/>
        <v>0</v>
      </c>
      <c r="P91" s="6"/>
    </row>
    <row r="92" spans="1:16" x14ac:dyDescent="0.2">
      <c r="A92" s="1"/>
      <c r="B92" s="360"/>
      <c r="C92" s="361"/>
      <c r="D92" s="361"/>
      <c r="E92" s="362"/>
      <c r="F92" s="363"/>
      <c r="G92" s="364"/>
      <c r="H92" s="226"/>
      <c r="I92" s="612"/>
      <c r="J92" s="166" t="str">
        <f t="shared" si="12"/>
        <v/>
      </c>
      <c r="K92" s="476" t="str">
        <f t="shared" si="7"/>
        <v/>
      </c>
      <c r="L92" s="166" t="str">
        <f t="shared" si="8"/>
        <v/>
      </c>
      <c r="M92" s="227">
        <f t="shared" si="9"/>
        <v>0</v>
      </c>
      <c r="N92" s="227">
        <f t="shared" si="10"/>
        <v>0</v>
      </c>
      <c r="O92" s="228">
        <f t="shared" si="11"/>
        <v>0</v>
      </c>
      <c r="P92" s="6"/>
    </row>
    <row r="93" spans="1:16" x14ac:dyDescent="0.2">
      <c r="A93" s="1"/>
      <c r="B93" s="360"/>
      <c r="C93" s="361"/>
      <c r="D93" s="361"/>
      <c r="E93" s="362"/>
      <c r="F93" s="363"/>
      <c r="G93" s="364"/>
      <c r="H93" s="226"/>
      <c r="I93" s="612"/>
      <c r="J93" s="166" t="str">
        <f t="shared" si="12"/>
        <v/>
      </c>
      <c r="K93" s="476" t="str">
        <f t="shared" si="7"/>
        <v/>
      </c>
      <c r="L93" s="166" t="str">
        <f t="shared" si="8"/>
        <v/>
      </c>
      <c r="M93" s="227">
        <f t="shared" si="9"/>
        <v>0</v>
      </c>
      <c r="N93" s="227">
        <f t="shared" si="10"/>
        <v>0</v>
      </c>
      <c r="O93" s="228">
        <f t="shared" si="11"/>
        <v>0</v>
      </c>
      <c r="P93" s="6"/>
    </row>
    <row r="94" spans="1:16" x14ac:dyDescent="0.2">
      <c r="A94" s="1"/>
      <c r="B94" s="360"/>
      <c r="C94" s="361"/>
      <c r="D94" s="361"/>
      <c r="E94" s="362"/>
      <c r="F94" s="363"/>
      <c r="G94" s="364"/>
      <c r="H94" s="226"/>
      <c r="I94" s="612"/>
      <c r="J94" s="166" t="str">
        <f t="shared" si="12"/>
        <v/>
      </c>
      <c r="K94" s="476" t="str">
        <f t="shared" si="7"/>
        <v/>
      </c>
      <c r="L94" s="166" t="str">
        <f t="shared" si="8"/>
        <v/>
      </c>
      <c r="M94" s="227">
        <f t="shared" si="9"/>
        <v>0</v>
      </c>
      <c r="N94" s="227">
        <f t="shared" si="10"/>
        <v>0</v>
      </c>
      <c r="O94" s="228">
        <f t="shared" si="11"/>
        <v>0</v>
      </c>
      <c r="P94" s="6"/>
    </row>
    <row r="95" spans="1:16" x14ac:dyDescent="0.2">
      <c r="A95" s="1"/>
      <c r="B95" s="360"/>
      <c r="C95" s="361"/>
      <c r="D95" s="361"/>
      <c r="E95" s="362"/>
      <c r="F95" s="363"/>
      <c r="G95" s="364"/>
      <c r="H95" s="226"/>
      <c r="I95" s="612"/>
      <c r="J95" s="166" t="str">
        <f t="shared" si="12"/>
        <v/>
      </c>
      <c r="K95" s="476" t="str">
        <f t="shared" si="7"/>
        <v/>
      </c>
      <c r="L95" s="166" t="str">
        <f t="shared" si="8"/>
        <v/>
      </c>
      <c r="M95" s="227">
        <f t="shared" si="9"/>
        <v>0</v>
      </c>
      <c r="N95" s="227">
        <f t="shared" si="10"/>
        <v>0</v>
      </c>
      <c r="O95" s="228">
        <f t="shared" si="11"/>
        <v>0</v>
      </c>
      <c r="P95" s="6"/>
    </row>
    <row r="96" spans="1:16" x14ac:dyDescent="0.2">
      <c r="A96" s="1"/>
      <c r="B96" s="360"/>
      <c r="C96" s="361"/>
      <c r="D96" s="361"/>
      <c r="E96" s="362"/>
      <c r="F96" s="363"/>
      <c r="G96" s="364"/>
      <c r="H96" s="226"/>
      <c r="I96" s="612"/>
      <c r="J96" s="166" t="str">
        <f t="shared" si="12"/>
        <v/>
      </c>
      <c r="K96" s="476" t="str">
        <f t="shared" si="7"/>
        <v/>
      </c>
      <c r="L96" s="166" t="str">
        <f t="shared" si="8"/>
        <v/>
      </c>
      <c r="M96" s="227">
        <f t="shared" si="9"/>
        <v>0</v>
      </c>
      <c r="N96" s="227">
        <f t="shared" si="10"/>
        <v>0</v>
      </c>
      <c r="O96" s="228">
        <f t="shared" si="11"/>
        <v>0</v>
      </c>
      <c r="P96" s="6"/>
    </row>
    <row r="97" spans="1:16" x14ac:dyDescent="0.2">
      <c r="A97" s="1"/>
      <c r="B97" s="360"/>
      <c r="C97" s="361"/>
      <c r="D97" s="361"/>
      <c r="E97" s="362"/>
      <c r="F97" s="363"/>
      <c r="G97" s="364"/>
      <c r="H97" s="226"/>
      <c r="I97" s="612"/>
      <c r="J97" s="166" t="str">
        <f t="shared" si="12"/>
        <v/>
      </c>
      <c r="K97" s="476" t="str">
        <f t="shared" si="7"/>
        <v/>
      </c>
      <c r="L97" s="166" t="str">
        <f t="shared" si="8"/>
        <v/>
      </c>
      <c r="M97" s="227">
        <f t="shared" si="9"/>
        <v>0</v>
      </c>
      <c r="N97" s="227">
        <f t="shared" si="10"/>
        <v>0</v>
      </c>
      <c r="O97" s="228">
        <f t="shared" si="11"/>
        <v>0</v>
      </c>
      <c r="P97" s="6"/>
    </row>
    <row r="98" spans="1:16" x14ac:dyDescent="0.2">
      <c r="A98" s="1"/>
      <c r="B98" s="360"/>
      <c r="C98" s="361"/>
      <c r="D98" s="361"/>
      <c r="E98" s="362"/>
      <c r="F98" s="363"/>
      <c r="G98" s="364"/>
      <c r="H98" s="226"/>
      <c r="I98" s="612"/>
      <c r="J98" s="166" t="str">
        <f t="shared" si="12"/>
        <v/>
      </c>
      <c r="K98" s="476" t="str">
        <f t="shared" ref="K98:K152" si="13">IF(H98="","",(IF(H98&gt;(D98*(F98/100)),H98,(D98*(F98/100)))))</f>
        <v/>
      </c>
      <c r="L98" s="166" t="str">
        <f t="shared" ref="L98:L152" si="14">IF(G98="","",(G98+(D98*(F98/100))))</f>
        <v/>
      </c>
      <c r="M98" s="227">
        <f t="shared" si="9"/>
        <v>0</v>
      </c>
      <c r="N98" s="227">
        <f t="shared" si="10"/>
        <v>0</v>
      </c>
      <c r="O98" s="228">
        <f t="shared" si="11"/>
        <v>0</v>
      </c>
      <c r="P98" s="6"/>
    </row>
    <row r="99" spans="1:16" x14ac:dyDescent="0.2">
      <c r="A99" s="1"/>
      <c r="B99" s="360"/>
      <c r="C99" s="361"/>
      <c r="D99" s="361"/>
      <c r="E99" s="362"/>
      <c r="F99" s="363"/>
      <c r="G99" s="364"/>
      <c r="H99" s="226"/>
      <c r="I99" s="612"/>
      <c r="J99" s="166" t="str">
        <f t="shared" si="12"/>
        <v/>
      </c>
      <c r="K99" s="476" t="str">
        <f t="shared" si="13"/>
        <v/>
      </c>
      <c r="L99" s="166" t="str">
        <f t="shared" si="14"/>
        <v/>
      </c>
      <c r="M99" s="227">
        <f t="shared" si="9"/>
        <v>0</v>
      </c>
      <c r="N99" s="227">
        <f t="shared" si="10"/>
        <v>0</v>
      </c>
      <c r="O99" s="228">
        <f t="shared" si="11"/>
        <v>0</v>
      </c>
      <c r="P99" s="6"/>
    </row>
    <row r="100" spans="1:16" x14ac:dyDescent="0.2">
      <c r="A100" s="1"/>
      <c r="B100" s="360"/>
      <c r="C100" s="361"/>
      <c r="D100" s="361"/>
      <c r="E100" s="362"/>
      <c r="F100" s="363"/>
      <c r="G100" s="364"/>
      <c r="H100" s="226"/>
      <c r="I100" s="612"/>
      <c r="J100" s="166" t="str">
        <f t="shared" si="12"/>
        <v/>
      </c>
      <c r="K100" s="476" t="str">
        <f t="shared" si="13"/>
        <v/>
      </c>
      <c r="L100" s="166" t="str">
        <f t="shared" si="14"/>
        <v/>
      </c>
      <c r="M100" s="227">
        <f t="shared" si="9"/>
        <v>0</v>
      </c>
      <c r="N100" s="227">
        <f t="shared" si="10"/>
        <v>0</v>
      </c>
      <c r="O100" s="228">
        <f t="shared" si="11"/>
        <v>0</v>
      </c>
      <c r="P100" s="6"/>
    </row>
    <row r="101" spans="1:16" x14ac:dyDescent="0.2">
      <c r="A101" s="1"/>
      <c r="B101" s="360"/>
      <c r="C101" s="361"/>
      <c r="D101" s="361"/>
      <c r="E101" s="362"/>
      <c r="F101" s="363"/>
      <c r="G101" s="364"/>
      <c r="H101" s="226"/>
      <c r="I101" s="612"/>
      <c r="J101" s="166" t="str">
        <f t="shared" si="12"/>
        <v/>
      </c>
      <c r="K101" s="476" t="str">
        <f t="shared" si="13"/>
        <v/>
      </c>
      <c r="L101" s="166" t="str">
        <f t="shared" si="14"/>
        <v/>
      </c>
      <c r="M101" s="227">
        <f t="shared" ref="M101:M152" si="15">IF(AND(I101="",J101&lt;&gt;""),J101,IF(AND(J101="",I101&lt;&gt;""),I101,(F101/100)*C101))</f>
        <v>0</v>
      </c>
      <c r="N101" s="227">
        <f t="shared" ref="N101:N152" si="16">IF(AND(K101="",L101&lt;&gt;""),L101,IF(AND(L101="",K101&lt;&gt;""),K101,(F101/100)*D101))</f>
        <v>0</v>
      </c>
      <c r="O101" s="228">
        <f t="shared" ref="O101:O152" si="17">IF(M101="","",SUM(M101,-N101))</f>
        <v>0</v>
      </c>
      <c r="P101" s="6"/>
    </row>
    <row r="102" spans="1:16" x14ac:dyDescent="0.2">
      <c r="A102" s="1"/>
      <c r="B102" s="360"/>
      <c r="C102" s="361"/>
      <c r="D102" s="361"/>
      <c r="E102" s="362"/>
      <c r="F102" s="363"/>
      <c r="G102" s="364"/>
      <c r="H102" s="226"/>
      <c r="I102" s="612"/>
      <c r="J102" s="166" t="str">
        <f t="shared" ref="J102:J152" si="18">IF(G102="","",(G102+(C102*(F102/100))))</f>
        <v/>
      </c>
      <c r="K102" s="476" t="str">
        <f t="shared" si="13"/>
        <v/>
      </c>
      <c r="L102" s="166" t="str">
        <f t="shared" si="14"/>
        <v/>
      </c>
      <c r="M102" s="227">
        <f t="shared" si="15"/>
        <v>0</v>
      </c>
      <c r="N102" s="227">
        <f t="shared" si="16"/>
        <v>0</v>
      </c>
      <c r="O102" s="228">
        <f t="shared" si="17"/>
        <v>0</v>
      </c>
      <c r="P102" s="6"/>
    </row>
    <row r="103" spans="1:16" x14ac:dyDescent="0.2">
      <c r="A103" s="1"/>
      <c r="B103" s="360"/>
      <c r="C103" s="361"/>
      <c r="D103" s="361"/>
      <c r="E103" s="362"/>
      <c r="F103" s="363"/>
      <c r="G103" s="364"/>
      <c r="H103" s="226"/>
      <c r="I103" s="612"/>
      <c r="J103" s="166" t="str">
        <f t="shared" si="18"/>
        <v/>
      </c>
      <c r="K103" s="476" t="str">
        <f t="shared" si="13"/>
        <v/>
      </c>
      <c r="L103" s="166" t="str">
        <f t="shared" si="14"/>
        <v/>
      </c>
      <c r="M103" s="227">
        <f t="shared" si="15"/>
        <v>0</v>
      </c>
      <c r="N103" s="227">
        <f t="shared" si="16"/>
        <v>0</v>
      </c>
      <c r="O103" s="228">
        <f t="shared" si="17"/>
        <v>0</v>
      </c>
      <c r="P103" s="6"/>
    </row>
    <row r="104" spans="1:16" x14ac:dyDescent="0.2">
      <c r="A104" s="1"/>
      <c r="B104" s="360"/>
      <c r="C104" s="361"/>
      <c r="D104" s="361"/>
      <c r="E104" s="362"/>
      <c r="F104" s="363"/>
      <c r="G104" s="364"/>
      <c r="H104" s="226"/>
      <c r="I104" s="612"/>
      <c r="J104" s="166" t="str">
        <f t="shared" si="18"/>
        <v/>
      </c>
      <c r="K104" s="476" t="str">
        <f t="shared" si="13"/>
        <v/>
      </c>
      <c r="L104" s="166" t="str">
        <f t="shared" si="14"/>
        <v/>
      </c>
      <c r="M104" s="227">
        <f t="shared" si="15"/>
        <v>0</v>
      </c>
      <c r="N104" s="227">
        <f t="shared" si="16"/>
        <v>0</v>
      </c>
      <c r="O104" s="228">
        <f t="shared" si="17"/>
        <v>0</v>
      </c>
      <c r="P104" s="6"/>
    </row>
    <row r="105" spans="1:16" x14ac:dyDescent="0.2">
      <c r="A105" s="1"/>
      <c r="B105" s="360"/>
      <c r="C105" s="361"/>
      <c r="D105" s="361"/>
      <c r="E105" s="362"/>
      <c r="F105" s="363"/>
      <c r="G105" s="364"/>
      <c r="H105" s="226"/>
      <c r="I105" s="612"/>
      <c r="J105" s="166" t="str">
        <f t="shared" si="18"/>
        <v/>
      </c>
      <c r="K105" s="476" t="str">
        <f t="shared" si="13"/>
        <v/>
      </c>
      <c r="L105" s="166" t="str">
        <f t="shared" si="14"/>
        <v/>
      </c>
      <c r="M105" s="227">
        <f t="shared" si="15"/>
        <v>0</v>
      </c>
      <c r="N105" s="227">
        <f t="shared" si="16"/>
        <v>0</v>
      </c>
      <c r="O105" s="228">
        <f t="shared" si="17"/>
        <v>0</v>
      </c>
      <c r="P105" s="6"/>
    </row>
    <row r="106" spans="1:16" x14ac:dyDescent="0.2">
      <c r="A106" s="1"/>
      <c r="B106" s="360"/>
      <c r="C106" s="361"/>
      <c r="D106" s="361"/>
      <c r="E106" s="362"/>
      <c r="F106" s="363"/>
      <c r="G106" s="364"/>
      <c r="H106" s="226"/>
      <c r="I106" s="612"/>
      <c r="J106" s="166" t="str">
        <f t="shared" si="18"/>
        <v/>
      </c>
      <c r="K106" s="476" t="str">
        <f t="shared" si="13"/>
        <v/>
      </c>
      <c r="L106" s="166" t="str">
        <f t="shared" si="14"/>
        <v/>
      </c>
      <c r="M106" s="227">
        <f t="shared" si="15"/>
        <v>0</v>
      </c>
      <c r="N106" s="227">
        <f t="shared" si="16"/>
        <v>0</v>
      </c>
      <c r="O106" s="228">
        <f t="shared" si="17"/>
        <v>0</v>
      </c>
      <c r="P106" s="6"/>
    </row>
    <row r="107" spans="1:16" x14ac:dyDescent="0.2">
      <c r="A107" s="1"/>
      <c r="B107" s="360"/>
      <c r="C107" s="361"/>
      <c r="D107" s="361"/>
      <c r="E107" s="362"/>
      <c r="F107" s="363"/>
      <c r="G107" s="364"/>
      <c r="H107" s="226"/>
      <c r="I107" s="612"/>
      <c r="J107" s="166" t="str">
        <f t="shared" si="18"/>
        <v/>
      </c>
      <c r="K107" s="476" t="str">
        <f t="shared" si="13"/>
        <v/>
      </c>
      <c r="L107" s="166" t="str">
        <f t="shared" si="14"/>
        <v/>
      </c>
      <c r="M107" s="227">
        <f t="shared" si="15"/>
        <v>0</v>
      </c>
      <c r="N107" s="227">
        <f t="shared" si="16"/>
        <v>0</v>
      </c>
      <c r="O107" s="228">
        <f t="shared" si="17"/>
        <v>0</v>
      </c>
      <c r="P107" s="6"/>
    </row>
    <row r="108" spans="1:16" x14ac:dyDescent="0.2">
      <c r="A108" s="1"/>
      <c r="B108" s="360"/>
      <c r="C108" s="361"/>
      <c r="D108" s="361"/>
      <c r="E108" s="362"/>
      <c r="F108" s="363"/>
      <c r="G108" s="364"/>
      <c r="H108" s="226"/>
      <c r="I108" s="612"/>
      <c r="J108" s="166" t="str">
        <f t="shared" si="18"/>
        <v/>
      </c>
      <c r="K108" s="476" t="str">
        <f t="shared" si="13"/>
        <v/>
      </c>
      <c r="L108" s="166" t="str">
        <f t="shared" si="14"/>
        <v/>
      </c>
      <c r="M108" s="227">
        <f t="shared" si="15"/>
        <v>0</v>
      </c>
      <c r="N108" s="227">
        <f t="shared" si="16"/>
        <v>0</v>
      </c>
      <c r="O108" s="228">
        <f t="shared" si="17"/>
        <v>0</v>
      </c>
      <c r="P108" s="6"/>
    </row>
    <row r="109" spans="1:16" x14ac:dyDescent="0.2">
      <c r="A109" s="1"/>
      <c r="B109" s="360"/>
      <c r="C109" s="361"/>
      <c r="D109" s="361"/>
      <c r="E109" s="362"/>
      <c r="F109" s="363"/>
      <c r="G109" s="364"/>
      <c r="H109" s="226"/>
      <c r="I109" s="612"/>
      <c r="J109" s="166" t="str">
        <f t="shared" si="18"/>
        <v/>
      </c>
      <c r="K109" s="476" t="str">
        <f t="shared" si="13"/>
        <v/>
      </c>
      <c r="L109" s="166" t="str">
        <f t="shared" si="14"/>
        <v/>
      </c>
      <c r="M109" s="227">
        <f t="shared" si="15"/>
        <v>0</v>
      </c>
      <c r="N109" s="227">
        <f t="shared" si="16"/>
        <v>0</v>
      </c>
      <c r="O109" s="228">
        <f t="shared" si="17"/>
        <v>0</v>
      </c>
      <c r="P109" s="6"/>
    </row>
    <row r="110" spans="1:16" x14ac:dyDescent="0.2">
      <c r="A110" s="1"/>
      <c r="B110" s="360"/>
      <c r="C110" s="361"/>
      <c r="D110" s="361"/>
      <c r="E110" s="362"/>
      <c r="F110" s="363"/>
      <c r="G110" s="364"/>
      <c r="H110" s="226"/>
      <c r="I110" s="612"/>
      <c r="J110" s="166" t="str">
        <f t="shared" si="18"/>
        <v/>
      </c>
      <c r="K110" s="476" t="str">
        <f t="shared" si="13"/>
        <v/>
      </c>
      <c r="L110" s="166" t="str">
        <f t="shared" si="14"/>
        <v/>
      </c>
      <c r="M110" s="227">
        <f t="shared" si="15"/>
        <v>0</v>
      </c>
      <c r="N110" s="227">
        <f t="shared" si="16"/>
        <v>0</v>
      </c>
      <c r="O110" s="228">
        <f t="shared" si="17"/>
        <v>0</v>
      </c>
      <c r="P110" s="6"/>
    </row>
    <row r="111" spans="1:16" x14ac:dyDescent="0.2">
      <c r="A111" s="1"/>
      <c r="B111" s="360"/>
      <c r="C111" s="361"/>
      <c r="D111" s="361"/>
      <c r="E111" s="362"/>
      <c r="F111" s="363"/>
      <c r="G111" s="364"/>
      <c r="H111" s="226"/>
      <c r="I111" s="612"/>
      <c r="J111" s="166" t="str">
        <f t="shared" si="18"/>
        <v/>
      </c>
      <c r="K111" s="476" t="str">
        <f t="shared" si="13"/>
        <v/>
      </c>
      <c r="L111" s="166" t="str">
        <f t="shared" si="14"/>
        <v/>
      </c>
      <c r="M111" s="227">
        <f t="shared" si="15"/>
        <v>0</v>
      </c>
      <c r="N111" s="227">
        <f t="shared" si="16"/>
        <v>0</v>
      </c>
      <c r="O111" s="228">
        <f t="shared" si="17"/>
        <v>0</v>
      </c>
      <c r="P111" s="6"/>
    </row>
    <row r="112" spans="1:16" x14ac:dyDescent="0.2">
      <c r="A112" s="1"/>
      <c r="B112" s="360"/>
      <c r="C112" s="361"/>
      <c r="D112" s="361"/>
      <c r="E112" s="362"/>
      <c r="F112" s="363"/>
      <c r="G112" s="364"/>
      <c r="H112" s="226"/>
      <c r="I112" s="612"/>
      <c r="J112" s="166" t="str">
        <f t="shared" si="18"/>
        <v/>
      </c>
      <c r="K112" s="476" t="str">
        <f t="shared" si="13"/>
        <v/>
      </c>
      <c r="L112" s="166" t="str">
        <f t="shared" si="14"/>
        <v/>
      </c>
      <c r="M112" s="227">
        <f t="shared" si="15"/>
        <v>0</v>
      </c>
      <c r="N112" s="227">
        <f t="shared" si="16"/>
        <v>0</v>
      </c>
      <c r="O112" s="228">
        <f t="shared" si="17"/>
        <v>0</v>
      </c>
      <c r="P112" s="6"/>
    </row>
    <row r="113" spans="1:16" x14ac:dyDescent="0.2">
      <c r="A113" s="1"/>
      <c r="B113" s="360"/>
      <c r="C113" s="361"/>
      <c r="D113" s="361"/>
      <c r="E113" s="362"/>
      <c r="F113" s="363"/>
      <c r="G113" s="364"/>
      <c r="H113" s="226"/>
      <c r="I113" s="612"/>
      <c r="J113" s="166" t="str">
        <f t="shared" si="18"/>
        <v/>
      </c>
      <c r="K113" s="476" t="str">
        <f t="shared" si="13"/>
        <v/>
      </c>
      <c r="L113" s="166" t="str">
        <f t="shared" si="14"/>
        <v/>
      </c>
      <c r="M113" s="227">
        <f t="shared" si="15"/>
        <v>0</v>
      </c>
      <c r="N113" s="227">
        <f t="shared" si="16"/>
        <v>0</v>
      </c>
      <c r="O113" s="228">
        <f t="shared" si="17"/>
        <v>0</v>
      </c>
      <c r="P113" s="6"/>
    </row>
    <row r="114" spans="1:16" x14ac:dyDescent="0.2">
      <c r="A114" s="1"/>
      <c r="B114" s="360"/>
      <c r="C114" s="361"/>
      <c r="D114" s="361"/>
      <c r="E114" s="362"/>
      <c r="F114" s="363"/>
      <c r="G114" s="364"/>
      <c r="H114" s="226"/>
      <c r="I114" s="612"/>
      <c r="J114" s="166" t="str">
        <f t="shared" si="18"/>
        <v/>
      </c>
      <c r="K114" s="476" t="str">
        <f t="shared" si="13"/>
        <v/>
      </c>
      <c r="L114" s="166" t="str">
        <f t="shared" si="14"/>
        <v/>
      </c>
      <c r="M114" s="227">
        <f t="shared" si="15"/>
        <v>0</v>
      </c>
      <c r="N114" s="227">
        <f t="shared" si="16"/>
        <v>0</v>
      </c>
      <c r="O114" s="228">
        <f t="shared" si="17"/>
        <v>0</v>
      </c>
      <c r="P114" s="6"/>
    </row>
    <row r="115" spans="1:16" x14ac:dyDescent="0.2">
      <c r="A115" s="1"/>
      <c r="B115" s="360"/>
      <c r="C115" s="361"/>
      <c r="D115" s="361"/>
      <c r="E115" s="362"/>
      <c r="F115" s="363"/>
      <c r="G115" s="364"/>
      <c r="H115" s="226"/>
      <c r="I115" s="612"/>
      <c r="J115" s="166" t="str">
        <f t="shared" si="18"/>
        <v/>
      </c>
      <c r="K115" s="476" t="str">
        <f t="shared" si="13"/>
        <v/>
      </c>
      <c r="L115" s="166" t="str">
        <f t="shared" si="14"/>
        <v/>
      </c>
      <c r="M115" s="227">
        <f t="shared" si="15"/>
        <v>0</v>
      </c>
      <c r="N115" s="227">
        <f t="shared" si="16"/>
        <v>0</v>
      </c>
      <c r="O115" s="228">
        <f t="shared" si="17"/>
        <v>0</v>
      </c>
      <c r="P115" s="6"/>
    </row>
    <row r="116" spans="1:16" x14ac:dyDescent="0.2">
      <c r="A116" s="1"/>
      <c r="B116" s="360"/>
      <c r="C116" s="361"/>
      <c r="D116" s="361"/>
      <c r="E116" s="362"/>
      <c r="F116" s="363"/>
      <c r="G116" s="364"/>
      <c r="H116" s="226"/>
      <c r="I116" s="612"/>
      <c r="J116" s="166" t="str">
        <f t="shared" si="18"/>
        <v/>
      </c>
      <c r="K116" s="476" t="str">
        <f t="shared" si="13"/>
        <v/>
      </c>
      <c r="L116" s="166" t="str">
        <f t="shared" si="14"/>
        <v/>
      </c>
      <c r="M116" s="227">
        <f t="shared" si="15"/>
        <v>0</v>
      </c>
      <c r="N116" s="227">
        <f t="shared" si="16"/>
        <v>0</v>
      </c>
      <c r="O116" s="228">
        <f t="shared" si="17"/>
        <v>0</v>
      </c>
      <c r="P116" s="6"/>
    </row>
    <row r="117" spans="1:16" x14ac:dyDescent="0.2">
      <c r="A117" s="1"/>
      <c r="B117" s="360"/>
      <c r="C117" s="361"/>
      <c r="D117" s="361"/>
      <c r="E117" s="362"/>
      <c r="F117" s="363"/>
      <c r="G117" s="364"/>
      <c r="H117" s="226"/>
      <c r="I117" s="612"/>
      <c r="J117" s="166" t="str">
        <f t="shared" si="18"/>
        <v/>
      </c>
      <c r="K117" s="476" t="str">
        <f t="shared" si="13"/>
        <v/>
      </c>
      <c r="L117" s="166" t="str">
        <f t="shared" si="14"/>
        <v/>
      </c>
      <c r="M117" s="227">
        <f t="shared" si="15"/>
        <v>0</v>
      </c>
      <c r="N117" s="227">
        <f t="shared" si="16"/>
        <v>0</v>
      </c>
      <c r="O117" s="228">
        <f t="shared" si="17"/>
        <v>0</v>
      </c>
      <c r="P117" s="6"/>
    </row>
    <row r="118" spans="1:16" x14ac:dyDescent="0.2">
      <c r="A118" s="1"/>
      <c r="B118" s="360"/>
      <c r="C118" s="361"/>
      <c r="D118" s="361"/>
      <c r="E118" s="362"/>
      <c r="F118" s="363"/>
      <c r="G118" s="364"/>
      <c r="H118" s="226"/>
      <c r="I118" s="612"/>
      <c r="J118" s="166" t="str">
        <f t="shared" si="18"/>
        <v/>
      </c>
      <c r="K118" s="476" t="str">
        <f t="shared" si="13"/>
        <v/>
      </c>
      <c r="L118" s="166" t="str">
        <f t="shared" si="14"/>
        <v/>
      </c>
      <c r="M118" s="227">
        <f t="shared" si="15"/>
        <v>0</v>
      </c>
      <c r="N118" s="227">
        <f t="shared" si="16"/>
        <v>0</v>
      </c>
      <c r="O118" s="228">
        <f t="shared" si="17"/>
        <v>0</v>
      </c>
      <c r="P118" s="6"/>
    </row>
    <row r="119" spans="1:16" x14ac:dyDescent="0.2">
      <c r="A119" s="1"/>
      <c r="B119" s="360"/>
      <c r="C119" s="361"/>
      <c r="D119" s="361"/>
      <c r="E119" s="362"/>
      <c r="F119" s="363"/>
      <c r="G119" s="364"/>
      <c r="H119" s="226"/>
      <c r="I119" s="612"/>
      <c r="J119" s="166" t="str">
        <f t="shared" si="18"/>
        <v/>
      </c>
      <c r="K119" s="476" t="str">
        <f t="shared" si="13"/>
        <v/>
      </c>
      <c r="L119" s="166" t="str">
        <f t="shared" si="14"/>
        <v/>
      </c>
      <c r="M119" s="227">
        <f t="shared" si="15"/>
        <v>0</v>
      </c>
      <c r="N119" s="227">
        <f t="shared" si="16"/>
        <v>0</v>
      </c>
      <c r="O119" s="228">
        <f t="shared" si="17"/>
        <v>0</v>
      </c>
      <c r="P119" s="6"/>
    </row>
    <row r="120" spans="1:16" x14ac:dyDescent="0.2">
      <c r="A120" s="1"/>
      <c r="B120" s="360"/>
      <c r="C120" s="361"/>
      <c r="D120" s="361"/>
      <c r="E120" s="362"/>
      <c r="F120" s="363"/>
      <c r="G120" s="364"/>
      <c r="H120" s="226"/>
      <c r="I120" s="612"/>
      <c r="J120" s="166" t="str">
        <f t="shared" si="18"/>
        <v/>
      </c>
      <c r="K120" s="476" t="str">
        <f t="shared" si="13"/>
        <v/>
      </c>
      <c r="L120" s="166" t="str">
        <f t="shared" si="14"/>
        <v/>
      </c>
      <c r="M120" s="227">
        <f t="shared" si="15"/>
        <v>0</v>
      </c>
      <c r="N120" s="227">
        <f t="shared" si="16"/>
        <v>0</v>
      </c>
      <c r="O120" s="228">
        <f t="shared" si="17"/>
        <v>0</v>
      </c>
      <c r="P120" s="6"/>
    </row>
    <row r="121" spans="1:16" x14ac:dyDescent="0.2">
      <c r="A121" s="1"/>
      <c r="B121" s="360"/>
      <c r="C121" s="361"/>
      <c r="D121" s="361"/>
      <c r="E121" s="362"/>
      <c r="F121" s="363"/>
      <c r="G121" s="364"/>
      <c r="H121" s="226"/>
      <c r="I121" s="612"/>
      <c r="J121" s="166" t="str">
        <f t="shared" si="18"/>
        <v/>
      </c>
      <c r="K121" s="476" t="str">
        <f t="shared" si="13"/>
        <v/>
      </c>
      <c r="L121" s="166" t="str">
        <f t="shared" si="14"/>
        <v/>
      </c>
      <c r="M121" s="227">
        <f t="shared" si="15"/>
        <v>0</v>
      </c>
      <c r="N121" s="227">
        <f t="shared" si="16"/>
        <v>0</v>
      </c>
      <c r="O121" s="228">
        <f t="shared" si="17"/>
        <v>0</v>
      </c>
      <c r="P121" s="6"/>
    </row>
    <row r="122" spans="1:16" x14ac:dyDescent="0.2">
      <c r="A122" s="1"/>
      <c r="B122" s="360"/>
      <c r="C122" s="361"/>
      <c r="D122" s="361"/>
      <c r="E122" s="362"/>
      <c r="F122" s="363"/>
      <c r="G122" s="364"/>
      <c r="H122" s="226"/>
      <c r="I122" s="612"/>
      <c r="J122" s="166" t="str">
        <f t="shared" si="18"/>
        <v/>
      </c>
      <c r="K122" s="476" t="str">
        <f t="shared" si="13"/>
        <v/>
      </c>
      <c r="L122" s="166" t="str">
        <f t="shared" si="14"/>
        <v/>
      </c>
      <c r="M122" s="227">
        <f t="shared" si="15"/>
        <v>0</v>
      </c>
      <c r="N122" s="227">
        <f t="shared" si="16"/>
        <v>0</v>
      </c>
      <c r="O122" s="228">
        <f t="shared" si="17"/>
        <v>0</v>
      </c>
      <c r="P122" s="6"/>
    </row>
    <row r="123" spans="1:16" x14ac:dyDescent="0.2">
      <c r="A123" s="1"/>
      <c r="B123" s="360"/>
      <c r="C123" s="361"/>
      <c r="D123" s="361"/>
      <c r="E123" s="362"/>
      <c r="F123" s="363"/>
      <c r="G123" s="364"/>
      <c r="H123" s="226"/>
      <c r="I123" s="612"/>
      <c r="J123" s="166" t="str">
        <f t="shared" si="18"/>
        <v/>
      </c>
      <c r="K123" s="476" t="str">
        <f t="shared" si="13"/>
        <v/>
      </c>
      <c r="L123" s="166" t="str">
        <f t="shared" si="14"/>
        <v/>
      </c>
      <c r="M123" s="227">
        <f t="shared" si="15"/>
        <v>0</v>
      </c>
      <c r="N123" s="227">
        <f t="shared" si="16"/>
        <v>0</v>
      </c>
      <c r="O123" s="228">
        <f t="shared" si="17"/>
        <v>0</v>
      </c>
      <c r="P123" s="6"/>
    </row>
    <row r="124" spans="1:16" x14ac:dyDescent="0.2">
      <c r="A124" s="1"/>
      <c r="B124" s="360"/>
      <c r="C124" s="361"/>
      <c r="D124" s="361"/>
      <c r="E124" s="362"/>
      <c r="F124" s="363"/>
      <c r="G124" s="364"/>
      <c r="H124" s="226"/>
      <c r="I124" s="612"/>
      <c r="J124" s="166" t="str">
        <f t="shared" si="18"/>
        <v/>
      </c>
      <c r="K124" s="476" t="str">
        <f t="shared" si="13"/>
        <v/>
      </c>
      <c r="L124" s="166" t="str">
        <f t="shared" si="14"/>
        <v/>
      </c>
      <c r="M124" s="227">
        <f t="shared" si="15"/>
        <v>0</v>
      </c>
      <c r="N124" s="227">
        <f t="shared" si="16"/>
        <v>0</v>
      </c>
      <c r="O124" s="228">
        <f t="shared" si="17"/>
        <v>0</v>
      </c>
      <c r="P124" s="6"/>
    </row>
    <row r="125" spans="1:16" x14ac:dyDescent="0.2">
      <c r="A125" s="1"/>
      <c r="B125" s="360"/>
      <c r="C125" s="361"/>
      <c r="D125" s="361"/>
      <c r="E125" s="362"/>
      <c r="F125" s="363"/>
      <c r="G125" s="364"/>
      <c r="H125" s="226"/>
      <c r="I125" s="612"/>
      <c r="J125" s="166" t="str">
        <f t="shared" si="18"/>
        <v/>
      </c>
      <c r="K125" s="476" t="str">
        <f t="shared" si="13"/>
        <v/>
      </c>
      <c r="L125" s="166" t="str">
        <f t="shared" si="14"/>
        <v/>
      </c>
      <c r="M125" s="227">
        <f t="shared" si="15"/>
        <v>0</v>
      </c>
      <c r="N125" s="227">
        <f t="shared" si="16"/>
        <v>0</v>
      </c>
      <c r="O125" s="228">
        <f t="shared" si="17"/>
        <v>0</v>
      </c>
      <c r="P125" s="6"/>
    </row>
    <row r="126" spans="1:16" x14ac:dyDescent="0.2">
      <c r="A126" s="1"/>
      <c r="B126" s="360"/>
      <c r="C126" s="361"/>
      <c r="D126" s="361"/>
      <c r="E126" s="362"/>
      <c r="F126" s="363"/>
      <c r="G126" s="364"/>
      <c r="H126" s="226"/>
      <c r="I126" s="612"/>
      <c r="J126" s="166" t="str">
        <f t="shared" si="18"/>
        <v/>
      </c>
      <c r="K126" s="476" t="str">
        <f t="shared" si="13"/>
        <v/>
      </c>
      <c r="L126" s="166" t="str">
        <f t="shared" si="14"/>
        <v/>
      </c>
      <c r="M126" s="227">
        <f t="shared" si="15"/>
        <v>0</v>
      </c>
      <c r="N126" s="227">
        <f t="shared" si="16"/>
        <v>0</v>
      </c>
      <c r="O126" s="228">
        <f t="shared" si="17"/>
        <v>0</v>
      </c>
      <c r="P126" s="6"/>
    </row>
    <row r="127" spans="1:16" x14ac:dyDescent="0.2">
      <c r="A127" s="1"/>
      <c r="B127" s="360"/>
      <c r="C127" s="361"/>
      <c r="D127" s="361"/>
      <c r="E127" s="362"/>
      <c r="F127" s="363"/>
      <c r="G127" s="364"/>
      <c r="H127" s="226"/>
      <c r="I127" s="612"/>
      <c r="J127" s="166" t="str">
        <f t="shared" si="18"/>
        <v/>
      </c>
      <c r="K127" s="476" t="str">
        <f t="shared" si="13"/>
        <v/>
      </c>
      <c r="L127" s="166" t="str">
        <f t="shared" si="14"/>
        <v/>
      </c>
      <c r="M127" s="227">
        <f t="shared" si="15"/>
        <v>0</v>
      </c>
      <c r="N127" s="227">
        <f t="shared" si="16"/>
        <v>0</v>
      </c>
      <c r="O127" s="228">
        <f t="shared" si="17"/>
        <v>0</v>
      </c>
      <c r="P127" s="6"/>
    </row>
    <row r="128" spans="1:16" x14ac:dyDescent="0.2">
      <c r="A128" s="1"/>
      <c r="B128" s="360"/>
      <c r="C128" s="361"/>
      <c r="D128" s="361"/>
      <c r="E128" s="362"/>
      <c r="F128" s="363"/>
      <c r="G128" s="364"/>
      <c r="H128" s="226"/>
      <c r="I128" s="612"/>
      <c r="J128" s="166" t="str">
        <f t="shared" si="18"/>
        <v/>
      </c>
      <c r="K128" s="476" t="str">
        <f t="shared" si="13"/>
        <v/>
      </c>
      <c r="L128" s="166" t="str">
        <f t="shared" si="14"/>
        <v/>
      </c>
      <c r="M128" s="227">
        <f t="shared" si="15"/>
        <v>0</v>
      </c>
      <c r="N128" s="227">
        <f t="shared" si="16"/>
        <v>0</v>
      </c>
      <c r="O128" s="228">
        <f t="shared" si="17"/>
        <v>0</v>
      </c>
      <c r="P128" s="6"/>
    </row>
    <row r="129" spans="1:16" x14ac:dyDescent="0.2">
      <c r="A129" s="1"/>
      <c r="B129" s="360"/>
      <c r="C129" s="361"/>
      <c r="D129" s="361"/>
      <c r="E129" s="362"/>
      <c r="F129" s="363"/>
      <c r="G129" s="364"/>
      <c r="H129" s="226"/>
      <c r="I129" s="612"/>
      <c r="J129" s="166" t="str">
        <f t="shared" si="18"/>
        <v/>
      </c>
      <c r="K129" s="476" t="str">
        <f t="shared" si="13"/>
        <v/>
      </c>
      <c r="L129" s="166" t="str">
        <f t="shared" si="14"/>
        <v/>
      </c>
      <c r="M129" s="227">
        <f t="shared" si="15"/>
        <v>0</v>
      </c>
      <c r="N129" s="227">
        <f t="shared" si="16"/>
        <v>0</v>
      </c>
      <c r="O129" s="228">
        <f t="shared" si="17"/>
        <v>0</v>
      </c>
      <c r="P129" s="6"/>
    </row>
    <row r="130" spans="1:16" x14ac:dyDescent="0.2">
      <c r="A130" s="1"/>
      <c r="B130" s="360"/>
      <c r="C130" s="361"/>
      <c r="D130" s="361"/>
      <c r="E130" s="362"/>
      <c r="F130" s="363"/>
      <c r="G130" s="364"/>
      <c r="H130" s="226"/>
      <c r="I130" s="612"/>
      <c r="J130" s="166" t="str">
        <f t="shared" si="18"/>
        <v/>
      </c>
      <c r="K130" s="476" t="str">
        <f t="shared" si="13"/>
        <v/>
      </c>
      <c r="L130" s="166" t="str">
        <f t="shared" si="14"/>
        <v/>
      </c>
      <c r="M130" s="227">
        <f t="shared" si="15"/>
        <v>0</v>
      </c>
      <c r="N130" s="227">
        <f t="shared" si="16"/>
        <v>0</v>
      </c>
      <c r="O130" s="228">
        <f t="shared" si="17"/>
        <v>0</v>
      </c>
      <c r="P130" s="6"/>
    </row>
    <row r="131" spans="1:16" x14ac:dyDescent="0.2">
      <c r="A131" s="1"/>
      <c r="B131" s="360"/>
      <c r="C131" s="361"/>
      <c r="D131" s="361"/>
      <c r="E131" s="362"/>
      <c r="F131" s="363"/>
      <c r="G131" s="364"/>
      <c r="H131" s="226"/>
      <c r="I131" s="612"/>
      <c r="J131" s="166" t="str">
        <f t="shared" si="18"/>
        <v/>
      </c>
      <c r="K131" s="476" t="str">
        <f t="shared" si="13"/>
        <v/>
      </c>
      <c r="L131" s="166" t="str">
        <f t="shared" si="14"/>
        <v/>
      </c>
      <c r="M131" s="227">
        <f t="shared" si="15"/>
        <v>0</v>
      </c>
      <c r="N131" s="227">
        <f t="shared" si="16"/>
        <v>0</v>
      </c>
      <c r="O131" s="228">
        <f t="shared" si="17"/>
        <v>0</v>
      </c>
      <c r="P131" s="6"/>
    </row>
    <row r="132" spans="1:16" x14ac:dyDescent="0.2">
      <c r="A132" s="1"/>
      <c r="B132" s="360"/>
      <c r="C132" s="361"/>
      <c r="D132" s="361"/>
      <c r="E132" s="362"/>
      <c r="F132" s="363"/>
      <c r="G132" s="364"/>
      <c r="H132" s="226"/>
      <c r="I132" s="612"/>
      <c r="J132" s="166" t="str">
        <f t="shared" si="18"/>
        <v/>
      </c>
      <c r="K132" s="476" t="str">
        <f t="shared" si="13"/>
        <v/>
      </c>
      <c r="L132" s="166" t="str">
        <f t="shared" si="14"/>
        <v/>
      </c>
      <c r="M132" s="227">
        <f t="shared" si="15"/>
        <v>0</v>
      </c>
      <c r="N132" s="227">
        <f t="shared" si="16"/>
        <v>0</v>
      </c>
      <c r="O132" s="228">
        <f t="shared" si="17"/>
        <v>0</v>
      </c>
      <c r="P132" s="6"/>
    </row>
    <row r="133" spans="1:16" x14ac:dyDescent="0.2">
      <c r="A133" s="1"/>
      <c r="B133" s="360"/>
      <c r="C133" s="361"/>
      <c r="D133" s="361"/>
      <c r="E133" s="362"/>
      <c r="F133" s="363"/>
      <c r="G133" s="364"/>
      <c r="H133" s="226"/>
      <c r="I133" s="612"/>
      <c r="J133" s="166" t="str">
        <f t="shared" si="18"/>
        <v/>
      </c>
      <c r="K133" s="476" t="str">
        <f t="shared" si="13"/>
        <v/>
      </c>
      <c r="L133" s="166" t="str">
        <f t="shared" si="14"/>
        <v/>
      </c>
      <c r="M133" s="227">
        <f t="shared" si="15"/>
        <v>0</v>
      </c>
      <c r="N133" s="227">
        <f t="shared" si="16"/>
        <v>0</v>
      </c>
      <c r="O133" s="228">
        <f t="shared" si="17"/>
        <v>0</v>
      </c>
      <c r="P133" s="6"/>
    </row>
    <row r="134" spans="1:16" x14ac:dyDescent="0.2">
      <c r="A134" s="1"/>
      <c r="B134" s="360"/>
      <c r="C134" s="361"/>
      <c r="D134" s="361"/>
      <c r="E134" s="362"/>
      <c r="F134" s="363"/>
      <c r="G134" s="364"/>
      <c r="H134" s="226"/>
      <c r="I134" s="612"/>
      <c r="J134" s="166" t="str">
        <f t="shared" si="18"/>
        <v/>
      </c>
      <c r="K134" s="476" t="str">
        <f t="shared" si="13"/>
        <v/>
      </c>
      <c r="L134" s="166" t="str">
        <f t="shared" si="14"/>
        <v/>
      </c>
      <c r="M134" s="227">
        <f t="shared" si="15"/>
        <v>0</v>
      </c>
      <c r="N134" s="227">
        <f t="shared" si="16"/>
        <v>0</v>
      </c>
      <c r="O134" s="228">
        <f t="shared" si="17"/>
        <v>0</v>
      </c>
      <c r="P134" s="6"/>
    </row>
    <row r="135" spans="1:16" x14ac:dyDescent="0.2">
      <c r="A135" s="1"/>
      <c r="B135" s="360"/>
      <c r="C135" s="361"/>
      <c r="D135" s="361"/>
      <c r="E135" s="362"/>
      <c r="F135" s="363"/>
      <c r="G135" s="364"/>
      <c r="H135" s="226"/>
      <c r="I135" s="612"/>
      <c r="J135" s="166" t="str">
        <f t="shared" si="18"/>
        <v/>
      </c>
      <c r="K135" s="476" t="str">
        <f t="shared" si="13"/>
        <v/>
      </c>
      <c r="L135" s="166" t="str">
        <f t="shared" si="14"/>
        <v/>
      </c>
      <c r="M135" s="227">
        <f t="shared" si="15"/>
        <v>0</v>
      </c>
      <c r="N135" s="227">
        <f t="shared" si="16"/>
        <v>0</v>
      </c>
      <c r="O135" s="228">
        <f t="shared" si="17"/>
        <v>0</v>
      </c>
      <c r="P135" s="6"/>
    </row>
    <row r="136" spans="1:16" x14ac:dyDescent="0.2">
      <c r="A136" s="1"/>
      <c r="B136" s="360"/>
      <c r="C136" s="361"/>
      <c r="D136" s="361"/>
      <c r="E136" s="362"/>
      <c r="F136" s="363"/>
      <c r="G136" s="364"/>
      <c r="H136" s="226"/>
      <c r="I136" s="612"/>
      <c r="J136" s="166" t="str">
        <f t="shared" si="18"/>
        <v/>
      </c>
      <c r="K136" s="476" t="str">
        <f t="shared" si="13"/>
        <v/>
      </c>
      <c r="L136" s="166" t="str">
        <f t="shared" si="14"/>
        <v/>
      </c>
      <c r="M136" s="227">
        <f t="shared" si="15"/>
        <v>0</v>
      </c>
      <c r="N136" s="227">
        <f t="shared" si="16"/>
        <v>0</v>
      </c>
      <c r="O136" s="228">
        <f t="shared" si="17"/>
        <v>0</v>
      </c>
      <c r="P136" s="6"/>
    </row>
    <row r="137" spans="1:16" x14ac:dyDescent="0.2">
      <c r="A137" s="1"/>
      <c r="B137" s="360"/>
      <c r="C137" s="361"/>
      <c r="D137" s="361"/>
      <c r="E137" s="362"/>
      <c r="F137" s="363"/>
      <c r="G137" s="364"/>
      <c r="H137" s="226"/>
      <c r="I137" s="612"/>
      <c r="J137" s="166" t="str">
        <f t="shared" si="18"/>
        <v/>
      </c>
      <c r="K137" s="476" t="str">
        <f t="shared" si="13"/>
        <v/>
      </c>
      <c r="L137" s="166" t="str">
        <f t="shared" si="14"/>
        <v/>
      </c>
      <c r="M137" s="227">
        <f t="shared" si="15"/>
        <v>0</v>
      </c>
      <c r="N137" s="227">
        <f t="shared" si="16"/>
        <v>0</v>
      </c>
      <c r="O137" s="228">
        <f t="shared" si="17"/>
        <v>0</v>
      </c>
      <c r="P137" s="6"/>
    </row>
    <row r="138" spans="1:16" x14ac:dyDescent="0.2">
      <c r="A138" s="1"/>
      <c r="B138" s="360"/>
      <c r="C138" s="361"/>
      <c r="D138" s="361"/>
      <c r="E138" s="362"/>
      <c r="F138" s="363"/>
      <c r="G138" s="364"/>
      <c r="H138" s="226"/>
      <c r="I138" s="612"/>
      <c r="J138" s="166" t="str">
        <f t="shared" si="18"/>
        <v/>
      </c>
      <c r="K138" s="476" t="str">
        <f t="shared" si="13"/>
        <v/>
      </c>
      <c r="L138" s="166" t="str">
        <f t="shared" si="14"/>
        <v/>
      </c>
      <c r="M138" s="227">
        <f t="shared" si="15"/>
        <v>0</v>
      </c>
      <c r="N138" s="227">
        <f t="shared" si="16"/>
        <v>0</v>
      </c>
      <c r="O138" s="228">
        <f t="shared" si="17"/>
        <v>0</v>
      </c>
      <c r="P138" s="6"/>
    </row>
    <row r="139" spans="1:16" x14ac:dyDescent="0.2">
      <c r="A139" s="1"/>
      <c r="B139" s="360"/>
      <c r="C139" s="361"/>
      <c r="D139" s="361"/>
      <c r="E139" s="362"/>
      <c r="F139" s="363"/>
      <c r="G139" s="364"/>
      <c r="H139" s="226"/>
      <c r="I139" s="612"/>
      <c r="J139" s="166" t="str">
        <f t="shared" si="18"/>
        <v/>
      </c>
      <c r="K139" s="476" t="str">
        <f t="shared" si="13"/>
        <v/>
      </c>
      <c r="L139" s="166" t="str">
        <f t="shared" si="14"/>
        <v/>
      </c>
      <c r="M139" s="227">
        <f t="shared" si="15"/>
        <v>0</v>
      </c>
      <c r="N139" s="227">
        <f t="shared" si="16"/>
        <v>0</v>
      </c>
      <c r="O139" s="228">
        <f t="shared" si="17"/>
        <v>0</v>
      </c>
      <c r="P139" s="6"/>
    </row>
    <row r="140" spans="1:16" x14ac:dyDescent="0.2">
      <c r="A140" s="1"/>
      <c r="B140" s="360"/>
      <c r="C140" s="361"/>
      <c r="D140" s="361"/>
      <c r="E140" s="362"/>
      <c r="F140" s="363"/>
      <c r="G140" s="364"/>
      <c r="H140" s="226"/>
      <c r="I140" s="612"/>
      <c r="J140" s="166" t="str">
        <f t="shared" si="18"/>
        <v/>
      </c>
      <c r="K140" s="476" t="str">
        <f t="shared" si="13"/>
        <v/>
      </c>
      <c r="L140" s="166" t="str">
        <f t="shared" si="14"/>
        <v/>
      </c>
      <c r="M140" s="227">
        <f t="shared" si="15"/>
        <v>0</v>
      </c>
      <c r="N140" s="227">
        <f t="shared" si="16"/>
        <v>0</v>
      </c>
      <c r="O140" s="228">
        <f t="shared" si="17"/>
        <v>0</v>
      </c>
      <c r="P140" s="6"/>
    </row>
    <row r="141" spans="1:16" x14ac:dyDescent="0.2">
      <c r="A141" s="1"/>
      <c r="B141" s="360"/>
      <c r="C141" s="361"/>
      <c r="D141" s="361"/>
      <c r="E141" s="362"/>
      <c r="F141" s="363"/>
      <c r="G141" s="364"/>
      <c r="H141" s="226"/>
      <c r="I141" s="612"/>
      <c r="J141" s="166" t="str">
        <f t="shared" si="18"/>
        <v/>
      </c>
      <c r="K141" s="476" t="str">
        <f t="shared" si="13"/>
        <v/>
      </c>
      <c r="L141" s="166" t="str">
        <f t="shared" si="14"/>
        <v/>
      </c>
      <c r="M141" s="227">
        <f t="shared" si="15"/>
        <v>0</v>
      </c>
      <c r="N141" s="227">
        <f t="shared" si="16"/>
        <v>0</v>
      </c>
      <c r="O141" s="228">
        <f t="shared" si="17"/>
        <v>0</v>
      </c>
      <c r="P141" s="6"/>
    </row>
    <row r="142" spans="1:16" x14ac:dyDescent="0.2">
      <c r="A142" s="1"/>
      <c r="B142" s="360"/>
      <c r="C142" s="361"/>
      <c r="D142" s="361"/>
      <c r="E142" s="362"/>
      <c r="F142" s="363"/>
      <c r="G142" s="364"/>
      <c r="H142" s="226"/>
      <c r="I142" s="612"/>
      <c r="J142" s="166" t="str">
        <f t="shared" si="18"/>
        <v/>
      </c>
      <c r="K142" s="476" t="str">
        <f t="shared" si="13"/>
        <v/>
      </c>
      <c r="L142" s="166" t="str">
        <f t="shared" si="14"/>
        <v/>
      </c>
      <c r="M142" s="227">
        <f t="shared" si="15"/>
        <v>0</v>
      </c>
      <c r="N142" s="227">
        <f t="shared" si="16"/>
        <v>0</v>
      </c>
      <c r="O142" s="228">
        <f t="shared" si="17"/>
        <v>0</v>
      </c>
      <c r="P142" s="6"/>
    </row>
    <row r="143" spans="1:16" x14ac:dyDescent="0.2">
      <c r="A143" s="1"/>
      <c r="B143" s="360"/>
      <c r="C143" s="361"/>
      <c r="D143" s="361"/>
      <c r="E143" s="362"/>
      <c r="F143" s="363"/>
      <c r="G143" s="364"/>
      <c r="H143" s="226"/>
      <c r="I143" s="612"/>
      <c r="J143" s="166" t="str">
        <f t="shared" si="18"/>
        <v/>
      </c>
      <c r="K143" s="476" t="str">
        <f t="shared" si="13"/>
        <v/>
      </c>
      <c r="L143" s="166" t="str">
        <f t="shared" si="14"/>
        <v/>
      </c>
      <c r="M143" s="227">
        <f t="shared" si="15"/>
        <v>0</v>
      </c>
      <c r="N143" s="227">
        <f t="shared" si="16"/>
        <v>0</v>
      </c>
      <c r="O143" s="228">
        <f t="shared" si="17"/>
        <v>0</v>
      </c>
      <c r="P143" s="6"/>
    </row>
    <row r="144" spans="1:16" x14ac:dyDescent="0.2">
      <c r="A144" s="1"/>
      <c r="B144" s="360"/>
      <c r="C144" s="361"/>
      <c r="D144" s="361"/>
      <c r="E144" s="362"/>
      <c r="F144" s="363"/>
      <c r="G144" s="364"/>
      <c r="H144" s="226"/>
      <c r="I144" s="612"/>
      <c r="J144" s="166" t="str">
        <f t="shared" si="18"/>
        <v/>
      </c>
      <c r="K144" s="476" t="str">
        <f t="shared" si="13"/>
        <v/>
      </c>
      <c r="L144" s="166" t="str">
        <f t="shared" si="14"/>
        <v/>
      </c>
      <c r="M144" s="227">
        <f t="shared" si="15"/>
        <v>0</v>
      </c>
      <c r="N144" s="227">
        <f t="shared" si="16"/>
        <v>0</v>
      </c>
      <c r="O144" s="228">
        <f t="shared" si="17"/>
        <v>0</v>
      </c>
      <c r="P144" s="6"/>
    </row>
    <row r="145" spans="1:16" x14ac:dyDescent="0.2">
      <c r="A145" s="1"/>
      <c r="B145" s="360"/>
      <c r="C145" s="361"/>
      <c r="D145" s="361"/>
      <c r="E145" s="362"/>
      <c r="F145" s="363"/>
      <c r="G145" s="364"/>
      <c r="H145" s="226"/>
      <c r="I145" s="612"/>
      <c r="J145" s="166" t="str">
        <f t="shared" si="18"/>
        <v/>
      </c>
      <c r="K145" s="476" t="str">
        <f t="shared" si="13"/>
        <v/>
      </c>
      <c r="L145" s="166" t="str">
        <f t="shared" si="14"/>
        <v/>
      </c>
      <c r="M145" s="227">
        <f t="shared" si="15"/>
        <v>0</v>
      </c>
      <c r="N145" s="227">
        <f t="shared" si="16"/>
        <v>0</v>
      </c>
      <c r="O145" s="228">
        <f t="shared" si="17"/>
        <v>0</v>
      </c>
      <c r="P145" s="6"/>
    </row>
    <row r="146" spans="1:16" x14ac:dyDescent="0.2">
      <c r="A146" s="1"/>
      <c r="B146" s="360"/>
      <c r="C146" s="361"/>
      <c r="D146" s="361"/>
      <c r="E146" s="362"/>
      <c r="F146" s="363"/>
      <c r="G146" s="364"/>
      <c r="H146" s="226"/>
      <c r="I146" s="612"/>
      <c r="J146" s="166" t="str">
        <f t="shared" si="18"/>
        <v/>
      </c>
      <c r="K146" s="476" t="str">
        <f t="shared" si="13"/>
        <v/>
      </c>
      <c r="L146" s="166" t="str">
        <f t="shared" si="14"/>
        <v/>
      </c>
      <c r="M146" s="227">
        <f t="shared" si="15"/>
        <v>0</v>
      </c>
      <c r="N146" s="227">
        <f t="shared" si="16"/>
        <v>0</v>
      </c>
      <c r="O146" s="228">
        <f t="shared" si="17"/>
        <v>0</v>
      </c>
      <c r="P146" s="6"/>
    </row>
    <row r="147" spans="1:16" x14ac:dyDescent="0.2">
      <c r="A147" s="1"/>
      <c r="B147" s="360"/>
      <c r="C147" s="361"/>
      <c r="D147" s="361"/>
      <c r="E147" s="362"/>
      <c r="F147" s="363"/>
      <c r="G147" s="364"/>
      <c r="H147" s="226"/>
      <c r="I147" s="612"/>
      <c r="J147" s="166" t="str">
        <f t="shared" si="18"/>
        <v/>
      </c>
      <c r="K147" s="476" t="str">
        <f t="shared" si="13"/>
        <v/>
      </c>
      <c r="L147" s="166" t="str">
        <f t="shared" si="14"/>
        <v/>
      </c>
      <c r="M147" s="227">
        <f t="shared" si="15"/>
        <v>0</v>
      </c>
      <c r="N147" s="227">
        <f t="shared" si="16"/>
        <v>0</v>
      </c>
      <c r="O147" s="228">
        <f t="shared" si="17"/>
        <v>0</v>
      </c>
      <c r="P147" s="6"/>
    </row>
    <row r="148" spans="1:16" x14ac:dyDescent="0.2">
      <c r="A148" s="1"/>
      <c r="B148" s="360"/>
      <c r="C148" s="361"/>
      <c r="D148" s="361"/>
      <c r="E148" s="362"/>
      <c r="F148" s="363"/>
      <c r="G148" s="364"/>
      <c r="H148" s="226"/>
      <c r="I148" s="612"/>
      <c r="J148" s="166" t="str">
        <f t="shared" si="18"/>
        <v/>
      </c>
      <c r="K148" s="476" t="str">
        <f t="shared" si="13"/>
        <v/>
      </c>
      <c r="L148" s="166" t="str">
        <f t="shared" si="14"/>
        <v/>
      </c>
      <c r="M148" s="227">
        <f t="shared" si="15"/>
        <v>0</v>
      </c>
      <c r="N148" s="227">
        <f t="shared" si="16"/>
        <v>0</v>
      </c>
      <c r="O148" s="228">
        <f t="shared" si="17"/>
        <v>0</v>
      </c>
      <c r="P148" s="6"/>
    </row>
    <row r="149" spans="1:16" x14ac:dyDescent="0.2">
      <c r="A149" s="1"/>
      <c r="B149" s="360"/>
      <c r="C149" s="361"/>
      <c r="D149" s="361"/>
      <c r="E149" s="362"/>
      <c r="F149" s="363"/>
      <c r="G149" s="364"/>
      <c r="H149" s="226"/>
      <c r="I149" s="612"/>
      <c r="J149" s="166" t="str">
        <f t="shared" si="18"/>
        <v/>
      </c>
      <c r="K149" s="476" t="str">
        <f t="shared" si="13"/>
        <v/>
      </c>
      <c r="L149" s="166" t="str">
        <f t="shared" si="14"/>
        <v/>
      </c>
      <c r="M149" s="227">
        <f t="shared" si="15"/>
        <v>0</v>
      </c>
      <c r="N149" s="227">
        <f t="shared" si="16"/>
        <v>0</v>
      </c>
      <c r="O149" s="228">
        <f t="shared" si="17"/>
        <v>0</v>
      </c>
      <c r="P149" s="6"/>
    </row>
    <row r="150" spans="1:16" x14ac:dyDescent="0.2">
      <c r="A150" s="1"/>
      <c r="B150" s="360"/>
      <c r="C150" s="361"/>
      <c r="D150" s="361"/>
      <c r="E150" s="362"/>
      <c r="F150" s="363"/>
      <c r="G150" s="364"/>
      <c r="H150" s="226"/>
      <c r="I150" s="612"/>
      <c r="J150" s="166" t="str">
        <f t="shared" si="18"/>
        <v/>
      </c>
      <c r="K150" s="476" t="str">
        <f t="shared" si="13"/>
        <v/>
      </c>
      <c r="L150" s="166" t="str">
        <f t="shared" si="14"/>
        <v/>
      </c>
      <c r="M150" s="227">
        <f t="shared" si="15"/>
        <v>0</v>
      </c>
      <c r="N150" s="227">
        <f t="shared" si="16"/>
        <v>0</v>
      </c>
      <c r="O150" s="228">
        <f t="shared" si="17"/>
        <v>0</v>
      </c>
      <c r="P150" s="6"/>
    </row>
    <row r="151" spans="1:16" x14ac:dyDescent="0.2">
      <c r="A151" s="1"/>
      <c r="B151" s="360"/>
      <c r="C151" s="361"/>
      <c r="D151" s="361"/>
      <c r="E151" s="362"/>
      <c r="F151" s="363"/>
      <c r="G151" s="364"/>
      <c r="H151" s="226"/>
      <c r="I151" s="612"/>
      <c r="J151" s="166" t="str">
        <f t="shared" si="18"/>
        <v/>
      </c>
      <c r="K151" s="476" t="str">
        <f t="shared" si="13"/>
        <v/>
      </c>
      <c r="L151" s="166" t="str">
        <f t="shared" si="14"/>
        <v/>
      </c>
      <c r="M151" s="227">
        <f t="shared" si="15"/>
        <v>0</v>
      </c>
      <c r="N151" s="227">
        <f t="shared" si="16"/>
        <v>0</v>
      </c>
      <c r="O151" s="228">
        <f t="shared" si="17"/>
        <v>0</v>
      </c>
      <c r="P151" s="6"/>
    </row>
    <row r="152" spans="1:16" x14ac:dyDescent="0.2">
      <c r="A152" s="1"/>
      <c r="B152" s="360"/>
      <c r="C152" s="361"/>
      <c r="D152" s="361"/>
      <c r="E152" s="362"/>
      <c r="F152" s="363"/>
      <c r="G152" s="364"/>
      <c r="H152" s="226"/>
      <c r="I152" s="612"/>
      <c r="J152" s="166" t="str">
        <f t="shared" si="18"/>
        <v/>
      </c>
      <c r="K152" s="476" t="str">
        <f t="shared" si="13"/>
        <v/>
      </c>
      <c r="L152" s="166" t="str">
        <f t="shared" si="14"/>
        <v/>
      </c>
      <c r="M152" s="227">
        <f t="shared" si="15"/>
        <v>0</v>
      </c>
      <c r="N152" s="227">
        <f t="shared" si="16"/>
        <v>0</v>
      </c>
      <c r="O152" s="228">
        <f t="shared" si="17"/>
        <v>0</v>
      </c>
      <c r="P152" s="6"/>
    </row>
    <row r="153" spans="1:16" x14ac:dyDescent="0.2">
      <c r="A153" s="1"/>
      <c r="B153" s="360"/>
      <c r="C153" s="361"/>
      <c r="D153" s="361"/>
      <c r="E153" s="362"/>
      <c r="F153" s="363"/>
      <c r="G153" s="364"/>
      <c r="H153" s="226"/>
      <c r="I153" s="612"/>
      <c r="J153" s="166" t="str">
        <f t="shared" ref="J153:J172" si="19">IF(G153="","",(G153+(C153*(F153/100))))</f>
        <v/>
      </c>
      <c r="K153" s="476" t="str">
        <f t="shared" ref="K153:K172" si="20">IF(H153="","",(IF(H153&gt;(D153*(F153/100)),H153,(D153*(F153/100)))))</f>
        <v/>
      </c>
      <c r="L153" s="166" t="str">
        <f t="shared" ref="L153:L172" si="21">IF(G153="","",(G153+(D153*(F153/100))))</f>
        <v/>
      </c>
      <c r="M153" s="227">
        <f t="shared" ref="M153:M184" si="22">IF(AND(I153="",J153&lt;&gt;""),J153,IF(AND(J153="",I153&lt;&gt;""),I153,(F153/100)*C153))</f>
        <v>0</v>
      </c>
      <c r="N153" s="227">
        <f t="shared" ref="N153:N184" si="23">IF(AND(K153="",L153&lt;&gt;""),L153,IF(AND(L153="",K153&lt;&gt;""),K153,(F153/100)*D153))</f>
        <v>0</v>
      </c>
      <c r="O153" s="228">
        <f t="shared" ref="O153:O184" si="24">IF(M153="","",SUM(M153,-N153))</f>
        <v>0</v>
      </c>
      <c r="P153" s="6"/>
    </row>
    <row r="154" spans="1:16" x14ac:dyDescent="0.2">
      <c r="A154" s="1"/>
      <c r="B154" s="360"/>
      <c r="C154" s="361"/>
      <c r="D154" s="361"/>
      <c r="E154" s="362"/>
      <c r="F154" s="363"/>
      <c r="G154" s="364"/>
      <c r="H154" s="226"/>
      <c r="I154" s="612"/>
      <c r="J154" s="166" t="str">
        <f t="shared" si="19"/>
        <v/>
      </c>
      <c r="K154" s="476" t="str">
        <f t="shared" si="20"/>
        <v/>
      </c>
      <c r="L154" s="166" t="str">
        <f t="shared" si="21"/>
        <v/>
      </c>
      <c r="M154" s="227">
        <f t="shared" si="22"/>
        <v>0</v>
      </c>
      <c r="N154" s="227">
        <f t="shared" si="23"/>
        <v>0</v>
      </c>
      <c r="O154" s="228">
        <f t="shared" si="24"/>
        <v>0</v>
      </c>
      <c r="P154" s="6"/>
    </row>
    <row r="155" spans="1:16" x14ac:dyDescent="0.2">
      <c r="A155" s="1"/>
      <c r="B155" s="360"/>
      <c r="C155" s="361"/>
      <c r="D155" s="361"/>
      <c r="E155" s="362"/>
      <c r="F155" s="363"/>
      <c r="G155" s="364"/>
      <c r="H155" s="226"/>
      <c r="I155" s="612"/>
      <c r="J155" s="166" t="str">
        <f t="shared" si="19"/>
        <v/>
      </c>
      <c r="K155" s="476" t="str">
        <f t="shared" si="20"/>
        <v/>
      </c>
      <c r="L155" s="166" t="str">
        <f t="shared" si="21"/>
        <v/>
      </c>
      <c r="M155" s="227">
        <f t="shared" si="22"/>
        <v>0</v>
      </c>
      <c r="N155" s="227">
        <f t="shared" si="23"/>
        <v>0</v>
      </c>
      <c r="O155" s="228">
        <f t="shared" si="24"/>
        <v>0</v>
      </c>
      <c r="P155" s="6"/>
    </row>
    <row r="156" spans="1:16" x14ac:dyDescent="0.2">
      <c r="A156" s="1"/>
      <c r="B156" s="360"/>
      <c r="C156" s="361"/>
      <c r="D156" s="361"/>
      <c r="E156" s="362"/>
      <c r="F156" s="363"/>
      <c r="G156" s="364"/>
      <c r="H156" s="226"/>
      <c r="I156" s="612"/>
      <c r="J156" s="166" t="str">
        <f t="shared" si="19"/>
        <v/>
      </c>
      <c r="K156" s="476" t="str">
        <f t="shared" si="20"/>
        <v/>
      </c>
      <c r="L156" s="166" t="str">
        <f t="shared" si="21"/>
        <v/>
      </c>
      <c r="M156" s="227">
        <f t="shared" si="22"/>
        <v>0</v>
      </c>
      <c r="N156" s="227">
        <f t="shared" si="23"/>
        <v>0</v>
      </c>
      <c r="O156" s="228">
        <f t="shared" si="24"/>
        <v>0</v>
      </c>
      <c r="P156" s="6"/>
    </row>
    <row r="157" spans="1:16" x14ac:dyDescent="0.2">
      <c r="A157" s="1"/>
      <c r="B157" s="360"/>
      <c r="C157" s="361"/>
      <c r="D157" s="361"/>
      <c r="E157" s="362"/>
      <c r="F157" s="363"/>
      <c r="G157" s="364"/>
      <c r="H157" s="226"/>
      <c r="I157" s="612"/>
      <c r="J157" s="166" t="str">
        <f t="shared" si="19"/>
        <v/>
      </c>
      <c r="K157" s="476" t="str">
        <f t="shared" si="20"/>
        <v/>
      </c>
      <c r="L157" s="166" t="str">
        <f t="shared" si="21"/>
        <v/>
      </c>
      <c r="M157" s="227">
        <f t="shared" si="22"/>
        <v>0</v>
      </c>
      <c r="N157" s="227">
        <f t="shared" si="23"/>
        <v>0</v>
      </c>
      <c r="O157" s="228">
        <f t="shared" si="24"/>
        <v>0</v>
      </c>
      <c r="P157" s="6"/>
    </row>
    <row r="158" spans="1:16" x14ac:dyDescent="0.2">
      <c r="A158" s="1"/>
      <c r="B158" s="360"/>
      <c r="C158" s="361"/>
      <c r="D158" s="361"/>
      <c r="E158" s="362"/>
      <c r="F158" s="363"/>
      <c r="G158" s="364"/>
      <c r="H158" s="226"/>
      <c r="I158" s="612"/>
      <c r="J158" s="166" t="str">
        <f t="shared" si="19"/>
        <v/>
      </c>
      <c r="K158" s="476" t="str">
        <f t="shared" si="20"/>
        <v/>
      </c>
      <c r="L158" s="166" t="str">
        <f t="shared" si="21"/>
        <v/>
      </c>
      <c r="M158" s="227">
        <f t="shared" si="22"/>
        <v>0</v>
      </c>
      <c r="N158" s="227">
        <f t="shared" si="23"/>
        <v>0</v>
      </c>
      <c r="O158" s="228">
        <f t="shared" si="24"/>
        <v>0</v>
      </c>
      <c r="P158" s="6"/>
    </row>
    <row r="159" spans="1:16" x14ac:dyDescent="0.2">
      <c r="A159" s="1"/>
      <c r="B159" s="360"/>
      <c r="C159" s="361"/>
      <c r="D159" s="361"/>
      <c r="E159" s="362"/>
      <c r="F159" s="363"/>
      <c r="G159" s="364"/>
      <c r="H159" s="226"/>
      <c r="I159" s="612"/>
      <c r="J159" s="166" t="str">
        <f t="shared" si="19"/>
        <v/>
      </c>
      <c r="K159" s="476" t="str">
        <f t="shared" si="20"/>
        <v/>
      </c>
      <c r="L159" s="166" t="str">
        <f t="shared" si="21"/>
        <v/>
      </c>
      <c r="M159" s="227">
        <f t="shared" si="22"/>
        <v>0</v>
      </c>
      <c r="N159" s="227">
        <f t="shared" si="23"/>
        <v>0</v>
      </c>
      <c r="O159" s="228">
        <f t="shared" si="24"/>
        <v>0</v>
      </c>
      <c r="P159" s="6"/>
    </row>
    <row r="160" spans="1:16" x14ac:dyDescent="0.2">
      <c r="A160" s="1"/>
      <c r="B160" s="360"/>
      <c r="C160" s="361"/>
      <c r="D160" s="361"/>
      <c r="E160" s="362"/>
      <c r="F160" s="363"/>
      <c r="G160" s="364"/>
      <c r="H160" s="226"/>
      <c r="I160" s="612"/>
      <c r="J160" s="166" t="str">
        <f t="shared" si="19"/>
        <v/>
      </c>
      <c r="K160" s="476" t="str">
        <f t="shared" si="20"/>
        <v/>
      </c>
      <c r="L160" s="166" t="str">
        <f t="shared" si="21"/>
        <v/>
      </c>
      <c r="M160" s="227">
        <f t="shared" si="22"/>
        <v>0</v>
      </c>
      <c r="N160" s="227">
        <f t="shared" si="23"/>
        <v>0</v>
      </c>
      <c r="O160" s="228">
        <f t="shared" si="24"/>
        <v>0</v>
      </c>
      <c r="P160" s="6"/>
    </row>
    <row r="161" spans="1:16" x14ac:dyDescent="0.2">
      <c r="A161" s="1"/>
      <c r="B161" s="360"/>
      <c r="C161" s="361"/>
      <c r="D161" s="361"/>
      <c r="E161" s="362"/>
      <c r="F161" s="363"/>
      <c r="G161" s="364"/>
      <c r="H161" s="226"/>
      <c r="I161" s="612"/>
      <c r="J161" s="166" t="str">
        <f t="shared" si="19"/>
        <v/>
      </c>
      <c r="K161" s="476" t="str">
        <f t="shared" si="20"/>
        <v/>
      </c>
      <c r="L161" s="166" t="str">
        <f t="shared" si="21"/>
        <v/>
      </c>
      <c r="M161" s="227">
        <f t="shared" si="22"/>
        <v>0</v>
      </c>
      <c r="N161" s="227">
        <f t="shared" si="23"/>
        <v>0</v>
      </c>
      <c r="O161" s="228">
        <f t="shared" si="24"/>
        <v>0</v>
      </c>
      <c r="P161" s="6"/>
    </row>
    <row r="162" spans="1:16" x14ac:dyDescent="0.2">
      <c r="A162" s="1"/>
      <c r="B162" s="360"/>
      <c r="C162" s="361"/>
      <c r="D162" s="361"/>
      <c r="E162" s="362"/>
      <c r="F162" s="363"/>
      <c r="G162" s="364"/>
      <c r="H162" s="226"/>
      <c r="I162" s="612"/>
      <c r="J162" s="166" t="str">
        <f t="shared" si="19"/>
        <v/>
      </c>
      <c r="K162" s="476" t="str">
        <f t="shared" si="20"/>
        <v/>
      </c>
      <c r="L162" s="166" t="str">
        <f t="shared" si="21"/>
        <v/>
      </c>
      <c r="M162" s="227">
        <f t="shared" si="22"/>
        <v>0</v>
      </c>
      <c r="N162" s="227">
        <f t="shared" si="23"/>
        <v>0</v>
      </c>
      <c r="O162" s="228">
        <f t="shared" si="24"/>
        <v>0</v>
      </c>
      <c r="P162" s="6"/>
    </row>
    <row r="163" spans="1:16" x14ac:dyDescent="0.2">
      <c r="A163" s="1"/>
      <c r="B163" s="360"/>
      <c r="C163" s="361"/>
      <c r="D163" s="361"/>
      <c r="E163" s="362"/>
      <c r="F163" s="363"/>
      <c r="G163" s="364"/>
      <c r="H163" s="226"/>
      <c r="I163" s="612"/>
      <c r="J163" s="166" t="str">
        <f t="shared" si="19"/>
        <v/>
      </c>
      <c r="K163" s="476" t="str">
        <f t="shared" si="20"/>
        <v/>
      </c>
      <c r="L163" s="166" t="str">
        <f t="shared" si="21"/>
        <v/>
      </c>
      <c r="M163" s="227">
        <f t="shared" si="22"/>
        <v>0</v>
      </c>
      <c r="N163" s="227">
        <f t="shared" si="23"/>
        <v>0</v>
      </c>
      <c r="O163" s="228">
        <f t="shared" si="24"/>
        <v>0</v>
      </c>
      <c r="P163" s="6"/>
    </row>
    <row r="164" spans="1:16" x14ac:dyDescent="0.2">
      <c r="A164" s="1"/>
      <c r="B164" s="360"/>
      <c r="C164" s="361"/>
      <c r="D164" s="361"/>
      <c r="E164" s="362"/>
      <c r="F164" s="363"/>
      <c r="G164" s="364"/>
      <c r="H164" s="226"/>
      <c r="I164" s="612"/>
      <c r="J164" s="166" t="str">
        <f t="shared" si="19"/>
        <v/>
      </c>
      <c r="K164" s="476" t="str">
        <f t="shared" si="20"/>
        <v/>
      </c>
      <c r="L164" s="166" t="str">
        <f t="shared" si="21"/>
        <v/>
      </c>
      <c r="M164" s="227">
        <f t="shared" si="22"/>
        <v>0</v>
      </c>
      <c r="N164" s="227">
        <f t="shared" si="23"/>
        <v>0</v>
      </c>
      <c r="O164" s="228">
        <f t="shared" si="24"/>
        <v>0</v>
      </c>
      <c r="P164" s="6"/>
    </row>
    <row r="165" spans="1:16" x14ac:dyDescent="0.2">
      <c r="A165" s="1"/>
      <c r="B165" s="360"/>
      <c r="C165" s="361"/>
      <c r="D165" s="361"/>
      <c r="E165" s="362"/>
      <c r="F165" s="363"/>
      <c r="G165" s="364"/>
      <c r="H165" s="226"/>
      <c r="I165" s="612"/>
      <c r="J165" s="166" t="str">
        <f t="shared" si="19"/>
        <v/>
      </c>
      <c r="K165" s="476" t="str">
        <f t="shared" si="20"/>
        <v/>
      </c>
      <c r="L165" s="166" t="str">
        <f t="shared" si="21"/>
        <v/>
      </c>
      <c r="M165" s="227">
        <f t="shared" si="22"/>
        <v>0</v>
      </c>
      <c r="N165" s="227">
        <f t="shared" si="23"/>
        <v>0</v>
      </c>
      <c r="O165" s="228">
        <f t="shared" si="24"/>
        <v>0</v>
      </c>
      <c r="P165" s="6"/>
    </row>
    <row r="166" spans="1:16" x14ac:dyDescent="0.2">
      <c r="A166" s="1"/>
      <c r="B166" s="360"/>
      <c r="C166" s="361"/>
      <c r="D166" s="361"/>
      <c r="E166" s="362"/>
      <c r="F166" s="363"/>
      <c r="G166" s="364"/>
      <c r="H166" s="226"/>
      <c r="I166" s="612"/>
      <c r="J166" s="166" t="str">
        <f t="shared" si="19"/>
        <v/>
      </c>
      <c r="K166" s="476" t="str">
        <f t="shared" si="20"/>
        <v/>
      </c>
      <c r="L166" s="166" t="str">
        <f t="shared" si="21"/>
        <v/>
      </c>
      <c r="M166" s="227">
        <f t="shared" si="22"/>
        <v>0</v>
      </c>
      <c r="N166" s="227">
        <f t="shared" si="23"/>
        <v>0</v>
      </c>
      <c r="O166" s="228">
        <f t="shared" si="24"/>
        <v>0</v>
      </c>
      <c r="P166" s="6"/>
    </row>
    <row r="167" spans="1:16" x14ac:dyDescent="0.2">
      <c r="A167" s="1"/>
      <c r="B167" s="360"/>
      <c r="C167" s="361"/>
      <c r="D167" s="361"/>
      <c r="E167" s="362"/>
      <c r="F167" s="363"/>
      <c r="G167" s="364"/>
      <c r="H167" s="226"/>
      <c r="I167" s="612"/>
      <c r="J167" s="166" t="str">
        <f t="shared" si="19"/>
        <v/>
      </c>
      <c r="K167" s="476" t="str">
        <f t="shared" si="20"/>
        <v/>
      </c>
      <c r="L167" s="166" t="str">
        <f t="shared" si="21"/>
        <v/>
      </c>
      <c r="M167" s="227">
        <f t="shared" si="22"/>
        <v>0</v>
      </c>
      <c r="N167" s="227">
        <f t="shared" si="23"/>
        <v>0</v>
      </c>
      <c r="O167" s="228">
        <f t="shared" si="24"/>
        <v>0</v>
      </c>
      <c r="P167" s="6"/>
    </row>
    <row r="168" spans="1:16" x14ac:dyDescent="0.2">
      <c r="A168" s="1"/>
      <c r="B168" s="360"/>
      <c r="C168" s="361"/>
      <c r="D168" s="361"/>
      <c r="E168" s="362"/>
      <c r="F168" s="363"/>
      <c r="G168" s="364"/>
      <c r="H168" s="226"/>
      <c r="I168" s="612"/>
      <c r="J168" s="166" t="str">
        <f t="shared" si="19"/>
        <v/>
      </c>
      <c r="K168" s="476" t="str">
        <f t="shared" si="20"/>
        <v/>
      </c>
      <c r="L168" s="166" t="str">
        <f t="shared" si="21"/>
        <v/>
      </c>
      <c r="M168" s="227">
        <f t="shared" si="22"/>
        <v>0</v>
      </c>
      <c r="N168" s="227">
        <f t="shared" si="23"/>
        <v>0</v>
      </c>
      <c r="O168" s="228">
        <f t="shared" si="24"/>
        <v>0</v>
      </c>
      <c r="P168" s="6"/>
    </row>
    <row r="169" spans="1:16" x14ac:dyDescent="0.2">
      <c r="A169" s="1"/>
      <c r="B169" s="360"/>
      <c r="C169" s="361"/>
      <c r="D169" s="361"/>
      <c r="E169" s="362"/>
      <c r="F169" s="363"/>
      <c r="G169" s="364"/>
      <c r="H169" s="226"/>
      <c r="I169" s="612"/>
      <c r="J169" s="166" t="str">
        <f t="shared" si="19"/>
        <v/>
      </c>
      <c r="K169" s="476" t="str">
        <f t="shared" si="20"/>
        <v/>
      </c>
      <c r="L169" s="166" t="str">
        <f t="shared" si="21"/>
        <v/>
      </c>
      <c r="M169" s="227">
        <f t="shared" si="22"/>
        <v>0</v>
      </c>
      <c r="N169" s="227">
        <f t="shared" si="23"/>
        <v>0</v>
      </c>
      <c r="O169" s="228">
        <f t="shared" si="24"/>
        <v>0</v>
      </c>
      <c r="P169" s="6"/>
    </row>
    <row r="170" spans="1:16" x14ac:dyDescent="0.2">
      <c r="A170" s="1"/>
      <c r="B170" s="360"/>
      <c r="C170" s="361"/>
      <c r="D170" s="361"/>
      <c r="E170" s="362"/>
      <c r="F170" s="363"/>
      <c r="G170" s="364"/>
      <c r="H170" s="226"/>
      <c r="I170" s="612"/>
      <c r="J170" s="166" t="str">
        <f t="shared" si="19"/>
        <v/>
      </c>
      <c r="K170" s="476" t="str">
        <f t="shared" si="20"/>
        <v/>
      </c>
      <c r="L170" s="166" t="str">
        <f t="shared" si="21"/>
        <v/>
      </c>
      <c r="M170" s="227">
        <f t="shared" si="22"/>
        <v>0</v>
      </c>
      <c r="N170" s="227">
        <f t="shared" si="23"/>
        <v>0</v>
      </c>
      <c r="O170" s="228">
        <f t="shared" si="24"/>
        <v>0</v>
      </c>
      <c r="P170" s="6"/>
    </row>
    <row r="171" spans="1:16" x14ac:dyDescent="0.2">
      <c r="A171" s="1"/>
      <c r="B171" s="360"/>
      <c r="C171" s="361"/>
      <c r="D171" s="361"/>
      <c r="E171" s="362"/>
      <c r="F171" s="363"/>
      <c r="G171" s="364"/>
      <c r="H171" s="226"/>
      <c r="I171" s="612"/>
      <c r="J171" s="166" t="str">
        <f t="shared" si="19"/>
        <v/>
      </c>
      <c r="K171" s="476" t="str">
        <f t="shared" si="20"/>
        <v/>
      </c>
      <c r="L171" s="166" t="str">
        <f t="shared" si="21"/>
        <v/>
      </c>
      <c r="M171" s="227">
        <f t="shared" si="22"/>
        <v>0</v>
      </c>
      <c r="N171" s="227">
        <f t="shared" si="23"/>
        <v>0</v>
      </c>
      <c r="O171" s="228">
        <f t="shared" si="24"/>
        <v>0</v>
      </c>
      <c r="P171" s="6"/>
    </row>
    <row r="172" spans="1:16" x14ac:dyDescent="0.2">
      <c r="A172" s="1"/>
      <c r="B172" s="360"/>
      <c r="C172" s="361"/>
      <c r="D172" s="361"/>
      <c r="E172" s="362"/>
      <c r="F172" s="363"/>
      <c r="G172" s="364"/>
      <c r="H172" s="226"/>
      <c r="I172" s="612"/>
      <c r="J172" s="166" t="str">
        <f t="shared" si="19"/>
        <v/>
      </c>
      <c r="K172" s="476" t="str">
        <f t="shared" si="20"/>
        <v/>
      </c>
      <c r="L172" s="166" t="str">
        <f t="shared" si="21"/>
        <v/>
      </c>
      <c r="M172" s="227">
        <f t="shared" si="22"/>
        <v>0</v>
      </c>
      <c r="N172" s="227">
        <f t="shared" si="23"/>
        <v>0</v>
      </c>
      <c r="O172" s="228">
        <f t="shared" si="24"/>
        <v>0</v>
      </c>
      <c r="P172" s="6"/>
    </row>
    <row r="173" spans="1:16" x14ac:dyDescent="0.2">
      <c r="A173" s="1"/>
      <c r="B173" s="360"/>
      <c r="C173" s="361"/>
      <c r="D173" s="361"/>
      <c r="E173" s="362"/>
      <c r="F173" s="363"/>
      <c r="G173" s="364"/>
      <c r="H173" s="226"/>
      <c r="I173" s="612" t="str">
        <f t="shared" ref="I173:I177" si="25">IF(H173="","",(IF(H173&gt;(C173*(F173/100)),H173,(C173*(F173/100)))))</f>
        <v/>
      </c>
      <c r="J173" s="166" t="str">
        <f t="shared" ref="J173:J185" si="26">IF(G173="","",(G173+(C173*(F173/100))))</f>
        <v/>
      </c>
      <c r="K173" s="475" t="str">
        <f t="shared" ref="K173:K177" si="27">IF(H173="","",(IF(H173&gt;(D173*(F173/100)),H173,(D173*(F173/100)))))</f>
        <v/>
      </c>
      <c r="L173" s="166" t="str">
        <f t="shared" ref="L173:L185" si="28">IF(G173="","",(G173+(D173*(F173/100))))</f>
        <v/>
      </c>
      <c r="M173" s="227">
        <f t="shared" si="22"/>
        <v>0</v>
      </c>
      <c r="N173" s="227">
        <f t="shared" si="23"/>
        <v>0</v>
      </c>
      <c r="O173" s="228">
        <f t="shared" si="24"/>
        <v>0</v>
      </c>
      <c r="P173" s="6"/>
    </row>
    <row r="174" spans="1:16" x14ac:dyDescent="0.2">
      <c r="A174" s="1"/>
      <c r="B174" s="360"/>
      <c r="C174" s="361"/>
      <c r="D174" s="361"/>
      <c r="E174" s="362"/>
      <c r="F174" s="363"/>
      <c r="G174" s="364"/>
      <c r="H174" s="226"/>
      <c r="I174" s="612" t="str">
        <f t="shared" si="25"/>
        <v/>
      </c>
      <c r="J174" s="166" t="str">
        <f t="shared" si="26"/>
        <v/>
      </c>
      <c r="K174" s="475" t="str">
        <f t="shared" si="27"/>
        <v/>
      </c>
      <c r="L174" s="166" t="str">
        <f t="shared" si="28"/>
        <v/>
      </c>
      <c r="M174" s="227">
        <f t="shared" si="22"/>
        <v>0</v>
      </c>
      <c r="N174" s="227">
        <f t="shared" si="23"/>
        <v>0</v>
      </c>
      <c r="O174" s="228">
        <f t="shared" si="24"/>
        <v>0</v>
      </c>
      <c r="P174" s="6"/>
    </row>
    <row r="175" spans="1:16" x14ac:dyDescent="0.2">
      <c r="A175" s="1"/>
      <c r="B175" s="360"/>
      <c r="C175" s="361"/>
      <c r="D175" s="361"/>
      <c r="E175" s="362"/>
      <c r="F175" s="363"/>
      <c r="G175" s="364"/>
      <c r="H175" s="226"/>
      <c r="I175" s="612" t="str">
        <f t="shared" si="25"/>
        <v/>
      </c>
      <c r="J175" s="166" t="str">
        <f t="shared" si="26"/>
        <v/>
      </c>
      <c r="K175" s="475" t="str">
        <f t="shared" si="27"/>
        <v/>
      </c>
      <c r="L175" s="166" t="str">
        <f t="shared" si="28"/>
        <v/>
      </c>
      <c r="M175" s="227">
        <f t="shared" si="22"/>
        <v>0</v>
      </c>
      <c r="N175" s="227">
        <f t="shared" si="23"/>
        <v>0</v>
      </c>
      <c r="O175" s="228">
        <f t="shared" si="24"/>
        <v>0</v>
      </c>
      <c r="P175" s="6"/>
    </row>
    <row r="176" spans="1:16" x14ac:dyDescent="0.2">
      <c r="A176" s="1"/>
      <c r="B176" s="360"/>
      <c r="C176" s="361"/>
      <c r="D176" s="361"/>
      <c r="E176" s="362"/>
      <c r="F176" s="363"/>
      <c r="G176" s="364"/>
      <c r="H176" s="226"/>
      <c r="I176" s="612" t="str">
        <f t="shared" si="25"/>
        <v/>
      </c>
      <c r="J176" s="166" t="str">
        <f t="shared" si="26"/>
        <v/>
      </c>
      <c r="K176" s="475" t="str">
        <f t="shared" si="27"/>
        <v/>
      </c>
      <c r="L176" s="166" t="str">
        <f t="shared" si="28"/>
        <v/>
      </c>
      <c r="M176" s="227">
        <f t="shared" si="22"/>
        <v>0</v>
      </c>
      <c r="N176" s="227">
        <f t="shared" si="23"/>
        <v>0</v>
      </c>
      <c r="O176" s="228">
        <f t="shared" si="24"/>
        <v>0</v>
      </c>
      <c r="P176" s="6"/>
    </row>
    <row r="177" spans="1:17" x14ac:dyDescent="0.2">
      <c r="A177" s="1"/>
      <c r="B177" s="360"/>
      <c r="C177" s="361"/>
      <c r="D177" s="361"/>
      <c r="E177" s="362"/>
      <c r="F177" s="363"/>
      <c r="G177" s="364"/>
      <c r="H177" s="226"/>
      <c r="I177" s="612" t="str">
        <f t="shared" si="25"/>
        <v/>
      </c>
      <c r="J177" s="166" t="str">
        <f t="shared" si="26"/>
        <v/>
      </c>
      <c r="K177" s="475" t="str">
        <f t="shared" si="27"/>
        <v/>
      </c>
      <c r="L177" s="166" t="str">
        <f t="shared" si="28"/>
        <v/>
      </c>
      <c r="M177" s="227">
        <f t="shared" si="22"/>
        <v>0</v>
      </c>
      <c r="N177" s="227">
        <f t="shared" si="23"/>
        <v>0</v>
      </c>
      <c r="O177" s="228">
        <f t="shared" si="24"/>
        <v>0</v>
      </c>
      <c r="P177" s="6"/>
    </row>
    <row r="178" spans="1:17" x14ac:dyDescent="0.2">
      <c r="A178" s="1"/>
      <c r="B178" s="360"/>
      <c r="C178" s="361"/>
      <c r="D178" s="361"/>
      <c r="E178" s="362"/>
      <c r="F178" s="363"/>
      <c r="G178" s="364"/>
      <c r="H178" s="226"/>
      <c r="I178" s="612" t="str">
        <f>IF(H178="","",(IF(H178&gt;(C178*(F178/100)),H178,(C178*(F178/100)))))</f>
        <v/>
      </c>
      <c r="J178" s="166" t="str">
        <f t="shared" si="26"/>
        <v/>
      </c>
      <c r="K178" s="475" t="str">
        <f>IF(H178="","",(IF(H178&gt;(D178*(F178/100)),H178,(D178*(F178/100)))))</f>
        <v/>
      </c>
      <c r="L178" s="166" t="str">
        <f t="shared" si="28"/>
        <v/>
      </c>
      <c r="M178" s="227">
        <f t="shared" si="22"/>
        <v>0</v>
      </c>
      <c r="N178" s="227">
        <f t="shared" si="23"/>
        <v>0</v>
      </c>
      <c r="O178" s="228">
        <f t="shared" si="24"/>
        <v>0</v>
      </c>
      <c r="P178" s="6"/>
    </row>
    <row r="179" spans="1:17" x14ac:dyDescent="0.2">
      <c r="A179" s="1"/>
      <c r="B179" s="360"/>
      <c r="C179" s="361"/>
      <c r="D179" s="361"/>
      <c r="E179" s="362"/>
      <c r="F179" s="363"/>
      <c r="G179" s="364"/>
      <c r="H179" s="226"/>
      <c r="I179" s="612" t="str">
        <f>IF(H179="","",(IF(H179&gt;(C179*(F179/100)),H179,(C179*(F179/100)))))</f>
        <v/>
      </c>
      <c r="J179" s="166" t="str">
        <f t="shared" si="26"/>
        <v/>
      </c>
      <c r="K179" s="475" t="str">
        <f>IF(H179="","",(IF(H179&gt;(D179*(F179/100)),H179,(D179*(F179/100)))))</f>
        <v/>
      </c>
      <c r="L179" s="166" t="str">
        <f t="shared" si="28"/>
        <v/>
      </c>
      <c r="M179" s="227">
        <f t="shared" si="22"/>
        <v>0</v>
      </c>
      <c r="N179" s="227">
        <f t="shared" si="23"/>
        <v>0</v>
      </c>
      <c r="O179" s="228">
        <f t="shared" si="24"/>
        <v>0</v>
      </c>
      <c r="P179" s="6"/>
    </row>
    <row r="180" spans="1:17" x14ac:dyDescent="0.2">
      <c r="A180" s="1"/>
      <c r="B180" s="360"/>
      <c r="C180" s="361"/>
      <c r="D180" s="361"/>
      <c r="E180" s="362"/>
      <c r="F180" s="363"/>
      <c r="G180" s="364"/>
      <c r="H180" s="226"/>
      <c r="I180" s="612" t="str">
        <f>IF(H180="","",(IF(H180&gt;(C180*(F180/100)),H180,(C180*(F180/100)))))</f>
        <v/>
      </c>
      <c r="J180" s="166" t="str">
        <f t="shared" si="26"/>
        <v/>
      </c>
      <c r="K180" s="475" t="str">
        <f>IF(H180="","",(IF(H180&gt;(D180*(F180/100)),H180,(D180*(F180/100)))))</f>
        <v/>
      </c>
      <c r="L180" s="166" t="str">
        <f t="shared" si="28"/>
        <v/>
      </c>
      <c r="M180" s="227">
        <f t="shared" si="22"/>
        <v>0</v>
      </c>
      <c r="N180" s="227">
        <f t="shared" si="23"/>
        <v>0</v>
      </c>
      <c r="O180" s="228">
        <f t="shared" si="24"/>
        <v>0</v>
      </c>
      <c r="P180" s="6"/>
    </row>
    <row r="181" spans="1:17" x14ac:dyDescent="0.2">
      <c r="A181" s="1"/>
      <c r="B181" s="360"/>
      <c r="C181" s="361"/>
      <c r="D181" s="361"/>
      <c r="E181" s="362"/>
      <c r="F181" s="363"/>
      <c r="G181" s="364"/>
      <c r="H181" s="226"/>
      <c r="I181" s="612" t="str">
        <f>IF(H181="","",(IF(H181&gt;(C181*(F181/100)),H181,(C181*(F181/100)))))</f>
        <v/>
      </c>
      <c r="J181" s="166" t="str">
        <f t="shared" si="26"/>
        <v/>
      </c>
      <c r="K181" s="475" t="str">
        <f>IF(H181="","",(IF(H181&gt;(D181*(F181/100)),H181,(D181*(F181/100)))))</f>
        <v/>
      </c>
      <c r="L181" s="166" t="str">
        <f t="shared" si="28"/>
        <v/>
      </c>
      <c r="M181" s="227">
        <f t="shared" si="22"/>
        <v>0</v>
      </c>
      <c r="N181" s="227">
        <f t="shared" si="23"/>
        <v>0</v>
      </c>
      <c r="O181" s="228">
        <f t="shared" si="24"/>
        <v>0</v>
      </c>
      <c r="P181" s="6"/>
    </row>
    <row r="182" spans="1:17" x14ac:dyDescent="0.2">
      <c r="A182" s="1"/>
      <c r="B182" s="360"/>
      <c r="C182" s="361"/>
      <c r="D182" s="361"/>
      <c r="E182" s="362"/>
      <c r="F182" s="363"/>
      <c r="G182" s="364"/>
      <c r="H182" s="226"/>
      <c r="I182" s="612" t="str">
        <f t="shared" ref="I182:I185" si="29">IF(H182="","",(IF(H182&gt;(C182*(F182/100)),H182,(C182*(F182/100)))))</f>
        <v/>
      </c>
      <c r="J182" s="166" t="str">
        <f t="shared" si="26"/>
        <v/>
      </c>
      <c r="K182" s="475" t="str">
        <f t="shared" ref="K182:K185" si="30">IF(H182="","",(IF(H182&gt;(D182*(F182/100)),H182,(D182*(F182/100)))))</f>
        <v/>
      </c>
      <c r="L182" s="166" t="str">
        <f t="shared" si="28"/>
        <v/>
      </c>
      <c r="M182" s="227">
        <f t="shared" si="22"/>
        <v>0</v>
      </c>
      <c r="N182" s="227">
        <f t="shared" si="23"/>
        <v>0</v>
      </c>
      <c r="O182" s="228">
        <f t="shared" si="24"/>
        <v>0</v>
      </c>
      <c r="P182" s="6"/>
    </row>
    <row r="183" spans="1:17" x14ac:dyDescent="0.2">
      <c r="A183" s="1"/>
      <c r="B183" s="360"/>
      <c r="C183" s="361"/>
      <c r="D183" s="361"/>
      <c r="E183" s="362"/>
      <c r="F183" s="363"/>
      <c r="G183" s="364"/>
      <c r="H183" s="226"/>
      <c r="I183" s="612" t="str">
        <f t="shared" si="29"/>
        <v/>
      </c>
      <c r="J183" s="166" t="str">
        <f t="shared" si="26"/>
        <v/>
      </c>
      <c r="K183" s="475" t="str">
        <f t="shared" si="30"/>
        <v/>
      </c>
      <c r="L183" s="166" t="str">
        <f t="shared" si="28"/>
        <v/>
      </c>
      <c r="M183" s="227">
        <f t="shared" si="22"/>
        <v>0</v>
      </c>
      <c r="N183" s="227">
        <f t="shared" si="23"/>
        <v>0</v>
      </c>
      <c r="O183" s="228">
        <f t="shared" si="24"/>
        <v>0</v>
      </c>
      <c r="P183" s="6"/>
    </row>
    <row r="184" spans="1:17" x14ac:dyDescent="0.2">
      <c r="A184" s="1"/>
      <c r="B184" s="360"/>
      <c r="C184" s="361"/>
      <c r="D184" s="361"/>
      <c r="E184" s="362"/>
      <c r="F184" s="363"/>
      <c r="G184" s="364"/>
      <c r="H184" s="226"/>
      <c r="I184" s="612" t="str">
        <f t="shared" si="29"/>
        <v/>
      </c>
      <c r="J184" s="166" t="str">
        <f t="shared" si="26"/>
        <v/>
      </c>
      <c r="K184" s="475" t="str">
        <f t="shared" si="30"/>
        <v/>
      </c>
      <c r="L184" s="166" t="str">
        <f t="shared" si="28"/>
        <v/>
      </c>
      <c r="M184" s="227">
        <f t="shared" si="22"/>
        <v>0</v>
      </c>
      <c r="N184" s="227">
        <f t="shared" si="23"/>
        <v>0</v>
      </c>
      <c r="O184" s="228">
        <f t="shared" si="24"/>
        <v>0</v>
      </c>
      <c r="P184" s="6"/>
    </row>
    <row r="185" spans="1:17" x14ac:dyDescent="0.2">
      <c r="A185" s="1"/>
      <c r="B185" s="360"/>
      <c r="C185" s="361"/>
      <c r="D185" s="361"/>
      <c r="E185" s="362"/>
      <c r="F185" s="363"/>
      <c r="G185" s="364"/>
      <c r="H185" s="226"/>
      <c r="I185" s="612" t="str">
        <f t="shared" si="29"/>
        <v/>
      </c>
      <c r="J185" s="166" t="str">
        <f t="shared" si="26"/>
        <v/>
      </c>
      <c r="K185" s="475" t="str">
        <f t="shared" si="30"/>
        <v/>
      </c>
      <c r="L185" s="166" t="str">
        <f t="shared" si="28"/>
        <v/>
      </c>
      <c r="M185" s="227">
        <f t="shared" ref="M185" si="31">IF(AND(I185="",J185&lt;&gt;""),J185,IF(AND(J185="",I185&lt;&gt;""),I185,(F185/100)*C185))</f>
        <v>0</v>
      </c>
      <c r="N185" s="227">
        <f t="shared" ref="N185" si="32">IF(AND(K185="",L185&lt;&gt;""),L185,IF(AND(L185="",K185&lt;&gt;""),K185,(F185/100)*D185))</f>
        <v>0</v>
      </c>
      <c r="O185" s="228">
        <f t="shared" ref="O185" si="33">IF(M185="","",SUM(M185,-N185))</f>
        <v>0</v>
      </c>
      <c r="P185" s="6"/>
    </row>
    <row r="186" spans="1:17" x14ac:dyDescent="0.2">
      <c r="A186" s="1"/>
      <c r="B186" s="17" t="s">
        <v>570</v>
      </c>
      <c r="C186" s="188">
        <f>SUM(C15:C185)</f>
        <v>0</v>
      </c>
      <c r="D186" s="188">
        <f>SUM(D15:D185)</f>
        <v>0</v>
      </c>
      <c r="E186" s="164"/>
      <c r="F186" s="18"/>
      <c r="G186" s="670" t="s">
        <v>571</v>
      </c>
      <c r="H186" s="671"/>
      <c r="I186" s="671"/>
      <c r="J186" s="671"/>
      <c r="K186" s="671"/>
      <c r="L186" s="671"/>
      <c r="M186" s="671"/>
      <c r="N186" s="672"/>
      <c r="O186" s="188">
        <f>SUM(O15:O185)</f>
        <v>0</v>
      </c>
      <c r="P186" s="6"/>
    </row>
    <row r="187" spans="1:17" ht="5.25" customHeight="1" x14ac:dyDescent="0.2">
      <c r="A187" s="1"/>
      <c r="B187" s="17"/>
      <c r="C187" s="3"/>
      <c r="D187" s="3"/>
      <c r="E187" s="3"/>
      <c r="F187" s="18"/>
      <c r="G187" s="3"/>
      <c r="H187" s="3"/>
      <c r="I187" s="13"/>
      <c r="J187" s="13"/>
      <c r="K187" s="13"/>
      <c r="L187" s="13"/>
      <c r="M187" s="3"/>
      <c r="N187" s="38"/>
      <c r="O187" s="38"/>
      <c r="P187" s="6"/>
    </row>
    <row r="188" spans="1:17" ht="3.75" customHeight="1" x14ac:dyDescent="0.2">
      <c r="A188" s="1"/>
      <c r="B188" s="17"/>
      <c r="C188" s="3"/>
      <c r="D188" s="3"/>
      <c r="E188" s="3"/>
      <c r="F188" s="18"/>
      <c r="G188" s="3"/>
      <c r="H188" s="3"/>
      <c r="I188" s="13"/>
      <c r="J188" s="13"/>
      <c r="K188" s="13"/>
      <c r="L188" s="13"/>
      <c r="M188" s="3"/>
      <c r="N188" s="38"/>
      <c r="O188" s="38"/>
      <c r="P188" s="6"/>
    </row>
    <row r="189" spans="1:17" ht="9.75" customHeight="1" x14ac:dyDescent="0.2">
      <c r="A189" s="157"/>
      <c r="B189" s="673" t="s">
        <v>572</v>
      </c>
      <c r="C189" s="674"/>
      <c r="D189" s="674"/>
      <c r="E189" s="674"/>
      <c r="F189" s="674"/>
      <c r="G189" s="674"/>
      <c r="H189" s="674"/>
      <c r="I189" s="674"/>
      <c r="J189" s="674"/>
      <c r="K189" s="674"/>
      <c r="L189" s="674"/>
      <c r="M189" s="674"/>
      <c r="N189" s="674"/>
      <c r="O189" s="674"/>
      <c r="P189" s="47"/>
    </row>
    <row r="190" spans="1:17" x14ac:dyDescent="0.2">
      <c r="A190" s="158"/>
      <c r="B190" s="165" t="s">
        <v>573</v>
      </c>
      <c r="C190" s="159"/>
      <c r="D190" s="159"/>
      <c r="E190" s="159"/>
      <c r="F190" s="159"/>
      <c r="G190" s="159"/>
      <c r="H190" s="159"/>
      <c r="I190" s="160"/>
      <c r="J190" s="160"/>
      <c r="K190" s="160"/>
      <c r="L190" s="160"/>
      <c r="M190" s="159"/>
      <c r="N190" s="161"/>
      <c r="O190" s="159"/>
      <c r="P190" s="162"/>
      <c r="Q190" s="163"/>
    </row>
  </sheetData>
  <sheetProtection algorithmName="SHA-512" hashValue="CtpHom8HnXq2oG3szUlPmT6qodQ7A7BmMPBMB0k89ygmXWTnWWYIUAUtKvz4yAPQo28VQKoLxHZwI4G+5dq6PA==" saltValue="ourvfbT/aoDhoAoM32D3YQ==" spinCount="100000" sheet="1" objects="1" scenarios="1"/>
  <mergeCells count="3">
    <mergeCell ref="G186:N186"/>
    <mergeCell ref="B189:O189"/>
    <mergeCell ref="B2:F2"/>
  </mergeCells>
  <phoneticPr fontId="0" type="noConversion"/>
  <dataValidations xWindow="298" yWindow="622" count="2">
    <dataValidation type="whole" operator="greaterThan" allowBlank="1" showInputMessage="1" showErrorMessage="1" errorTitle="Data Entry Error" error="This value must be greater than zero." promptTitle="Note:" prompt="This value cannot be zero." sqref="D15:D185" xr:uid="{00000000-0002-0000-0B00-000000000000}">
      <formula1>0</formula1>
    </dataValidation>
    <dataValidation allowBlank="1" showInputMessage="1" showErrorMessage="1" prompt="Income identified in this Schedule can only be used this year._x000a__x000a_Only include the amount of income to be utilised that offsets a potential excess._x000a__x000a_Income not used can not be carried forward as it will be deducted from Schedule 3 next year." sqref="B15:B185" xr:uid="{00000000-0002-0000-0B00-000001000000}"/>
  </dataValidations>
  <printOptions horizontalCentered="1"/>
  <pageMargins left="0.35433070866141736" right="0.35433070866141736" top="0.39370078740157483" bottom="0.31496062992125984" header="0.19685039370078741" footer="0.39370078740157483"/>
  <pageSetup paperSize="9" scale="66" fitToHeight="2" orientation="portrait" horizontalDpi="300" verticalDpi="300" r:id="rId1"/>
  <headerFooter alignWithMargins="0">
    <oddHeader xml:space="preserve">&amp;C&amp;"Arial,Bold"Office of Local Government - 2021-22 Permissible Income Workpapers </oddHeader>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rgb="FF00B050"/>
    <pageSetUpPr fitToPage="1"/>
  </sheetPr>
  <dimension ref="A1:L63"/>
  <sheetViews>
    <sheetView zoomScale="115" zoomScaleNormal="115" workbookViewId="0">
      <selection activeCell="O23" sqref="O23"/>
    </sheetView>
  </sheetViews>
  <sheetFormatPr defaultRowHeight="12.75" x14ac:dyDescent="0.2"/>
  <cols>
    <col min="1" max="1" width="2.42578125" customWidth="1"/>
    <col min="2" max="2" width="12" customWidth="1"/>
    <col min="12" max="12" width="2.140625" customWidth="1"/>
  </cols>
  <sheetData>
    <row r="1" spans="1:12" ht="12" customHeight="1" x14ac:dyDescent="0.2">
      <c r="A1" s="370"/>
      <c r="B1" s="4"/>
      <c r="C1" s="4"/>
      <c r="D1" s="4"/>
      <c r="E1" s="4"/>
      <c r="F1" s="4"/>
      <c r="G1" s="4"/>
      <c r="H1" s="4"/>
      <c r="I1" s="4"/>
      <c r="J1" s="4"/>
      <c r="K1" s="4"/>
      <c r="L1" s="5"/>
    </row>
    <row r="2" spans="1:12" ht="23.25" customHeight="1" x14ac:dyDescent="0.3">
      <c r="A2" s="1"/>
      <c r="B2" s="299" t="s">
        <v>574</v>
      </c>
      <c r="C2" s="3"/>
      <c r="D2" s="3"/>
      <c r="E2" s="3"/>
      <c r="F2" s="3"/>
      <c r="G2" s="3"/>
      <c r="H2" s="3"/>
      <c r="I2" s="3"/>
      <c r="J2" s="3"/>
      <c r="K2" s="3"/>
      <c r="L2" s="6"/>
    </row>
    <row r="3" spans="1:12" ht="15" customHeight="1" x14ac:dyDescent="0.2">
      <c r="A3" s="1"/>
      <c r="B3" s="3"/>
      <c r="C3" s="3"/>
      <c r="D3" s="3"/>
      <c r="E3" s="3"/>
      <c r="F3" s="3"/>
      <c r="G3" s="3"/>
      <c r="H3" s="3"/>
      <c r="I3" s="3"/>
      <c r="J3" s="3"/>
      <c r="K3" s="3"/>
      <c r="L3" s="6"/>
    </row>
    <row r="4" spans="1:12" ht="15" customHeight="1" x14ac:dyDescent="0.25">
      <c r="A4" s="1"/>
      <c r="B4" s="298" t="s">
        <v>575</v>
      </c>
      <c r="C4" s="3"/>
      <c r="D4" s="3"/>
      <c r="E4" s="3"/>
      <c r="F4" s="3"/>
      <c r="G4" s="3"/>
      <c r="H4" s="3"/>
      <c r="I4" s="3"/>
      <c r="J4" s="3"/>
      <c r="K4" s="3"/>
      <c r="L4" s="6"/>
    </row>
    <row r="5" spans="1:12" ht="15" customHeight="1" x14ac:dyDescent="0.2">
      <c r="A5" s="1"/>
      <c r="B5" s="264"/>
      <c r="C5" s="264"/>
      <c r="D5" s="264"/>
      <c r="E5" s="264"/>
      <c r="F5" s="264"/>
      <c r="G5" s="264"/>
      <c r="H5" s="264"/>
      <c r="I5" s="264"/>
      <c r="J5" s="264"/>
      <c r="K5" s="264"/>
      <c r="L5" s="6"/>
    </row>
    <row r="6" spans="1:12" ht="15" customHeight="1" x14ac:dyDescent="0.25">
      <c r="A6" s="1"/>
      <c r="B6" s="48" t="s">
        <v>422</v>
      </c>
      <c r="C6" s="264" t="s">
        <v>576</v>
      </c>
      <c r="D6" s="264"/>
      <c r="E6" s="264"/>
      <c r="F6" s="264"/>
      <c r="G6" s="264"/>
      <c r="H6" s="264"/>
      <c r="I6" s="264"/>
      <c r="J6" s="264"/>
      <c r="K6" s="264"/>
      <c r="L6" s="6"/>
    </row>
    <row r="7" spans="1:12" ht="15" customHeight="1" x14ac:dyDescent="0.25">
      <c r="A7" s="1"/>
      <c r="B7" s="48"/>
      <c r="C7" s="264" t="s">
        <v>577</v>
      </c>
      <c r="D7" s="264"/>
      <c r="E7" s="264"/>
      <c r="F7" s="264"/>
      <c r="G7" s="264"/>
      <c r="H7" s="264"/>
      <c r="I7" s="264"/>
      <c r="J7" s="264"/>
      <c r="K7" s="264"/>
      <c r="L7" s="6"/>
    </row>
    <row r="8" spans="1:12" ht="15" customHeight="1" x14ac:dyDescent="0.25">
      <c r="A8" s="1"/>
      <c r="B8" s="48"/>
      <c r="C8" s="264"/>
      <c r="D8" s="264"/>
      <c r="E8" s="264"/>
      <c r="F8" s="264"/>
      <c r="G8" s="264"/>
      <c r="H8" s="264"/>
      <c r="I8" s="264"/>
      <c r="J8" s="264"/>
      <c r="K8" s="264"/>
      <c r="L8" s="6"/>
    </row>
    <row r="9" spans="1:12" ht="15" customHeight="1" x14ac:dyDescent="0.25">
      <c r="A9" s="1"/>
      <c r="B9" s="48" t="s">
        <v>263</v>
      </c>
      <c r="C9" s="264"/>
      <c r="D9" s="264"/>
      <c r="E9" s="264"/>
      <c r="F9" s="264"/>
      <c r="G9" s="264"/>
      <c r="H9" s="264"/>
      <c r="I9" s="264"/>
      <c r="J9" s="264"/>
      <c r="K9" s="264"/>
      <c r="L9" s="6"/>
    </row>
    <row r="10" spans="1:12" ht="15" customHeight="1" x14ac:dyDescent="0.2">
      <c r="A10" s="1"/>
      <c r="B10" s="300" t="s">
        <v>264</v>
      </c>
      <c r="C10" s="264" t="s">
        <v>578</v>
      </c>
      <c r="D10" s="264"/>
      <c r="E10" s="264"/>
      <c r="F10" s="264"/>
      <c r="G10" s="264"/>
      <c r="H10" s="264"/>
      <c r="I10" s="264"/>
      <c r="J10" s="264"/>
      <c r="K10" s="264"/>
      <c r="L10" s="6"/>
    </row>
    <row r="11" spans="1:12" ht="15" customHeight="1" x14ac:dyDescent="0.2">
      <c r="A11" s="1"/>
      <c r="B11" s="264"/>
      <c r="C11" s="264" t="s">
        <v>579</v>
      </c>
      <c r="D11" s="264"/>
      <c r="E11" s="264"/>
      <c r="F11" s="264"/>
      <c r="G11" s="264"/>
      <c r="H11" s="264"/>
      <c r="I11" s="264"/>
      <c r="J11" s="264"/>
      <c r="K11" s="264"/>
      <c r="L11" s="6"/>
    </row>
    <row r="12" spans="1:12" ht="15" customHeight="1" x14ac:dyDescent="0.2">
      <c r="A12" s="1"/>
      <c r="B12" s="264"/>
      <c r="C12" s="264"/>
      <c r="D12" s="264"/>
      <c r="E12" s="264"/>
      <c r="F12" s="264"/>
      <c r="G12" s="264"/>
      <c r="H12" s="264"/>
      <c r="I12" s="264"/>
      <c r="J12" s="264"/>
      <c r="K12" s="264"/>
      <c r="L12" s="6"/>
    </row>
    <row r="13" spans="1:12" ht="15" customHeight="1" x14ac:dyDescent="0.2">
      <c r="A13" s="1"/>
      <c r="B13" s="300" t="s">
        <v>264</v>
      </c>
      <c r="C13" s="264" t="s">
        <v>580</v>
      </c>
      <c r="D13" s="264"/>
      <c r="E13" s="264"/>
      <c r="F13" s="264"/>
      <c r="G13" s="264"/>
      <c r="H13" s="264"/>
      <c r="I13" s="264"/>
      <c r="J13" s="264"/>
      <c r="K13" s="264"/>
      <c r="L13" s="6"/>
    </row>
    <row r="14" spans="1:12" ht="15" customHeight="1" x14ac:dyDescent="0.2">
      <c r="A14" s="1"/>
      <c r="B14" s="300"/>
      <c r="C14" s="264" t="s">
        <v>581</v>
      </c>
      <c r="D14" s="264"/>
      <c r="E14" s="264"/>
      <c r="F14" s="264"/>
      <c r="G14" s="264"/>
      <c r="H14" s="264"/>
      <c r="I14" s="264"/>
      <c r="J14" s="264"/>
      <c r="K14" s="264"/>
      <c r="L14" s="6"/>
    </row>
    <row r="15" spans="1:12" ht="15" customHeight="1" x14ac:dyDescent="0.2">
      <c r="A15" s="1"/>
      <c r="B15" s="264"/>
      <c r="C15" s="264" t="s">
        <v>582</v>
      </c>
      <c r="D15" s="264"/>
      <c r="E15" s="264"/>
      <c r="F15" s="264"/>
      <c r="G15" s="264"/>
      <c r="H15" s="264"/>
      <c r="I15" s="264"/>
      <c r="J15" s="264"/>
      <c r="K15" s="264"/>
      <c r="L15" s="6"/>
    </row>
    <row r="16" spans="1:12" ht="15" customHeight="1" x14ac:dyDescent="0.2">
      <c r="A16" s="1"/>
      <c r="B16" s="264"/>
      <c r="C16" s="264" t="s">
        <v>583</v>
      </c>
      <c r="D16" s="264"/>
      <c r="E16" s="264"/>
      <c r="F16" s="264"/>
      <c r="G16" s="264"/>
      <c r="H16" s="264"/>
      <c r="I16" s="264"/>
      <c r="J16" s="264"/>
      <c r="K16" s="264"/>
      <c r="L16" s="6"/>
    </row>
    <row r="17" spans="1:12" ht="15" customHeight="1" x14ac:dyDescent="0.2">
      <c r="A17" s="1"/>
      <c r="B17" s="264"/>
      <c r="C17" s="264"/>
      <c r="D17" s="264"/>
      <c r="E17" s="264"/>
      <c r="F17" s="264"/>
      <c r="G17" s="264"/>
      <c r="H17" s="264"/>
      <c r="I17" s="264"/>
      <c r="J17" s="264"/>
      <c r="K17" s="264"/>
      <c r="L17" s="6"/>
    </row>
    <row r="18" spans="1:12" ht="15" customHeight="1" x14ac:dyDescent="0.2">
      <c r="A18" s="1"/>
      <c r="B18" s="300" t="s">
        <v>264</v>
      </c>
      <c r="C18" s="264" t="s">
        <v>584</v>
      </c>
      <c r="D18" s="264"/>
      <c r="E18" s="264"/>
      <c r="F18" s="264"/>
      <c r="G18" s="264"/>
      <c r="H18" s="264"/>
      <c r="I18" s="264"/>
      <c r="J18" s="264"/>
      <c r="K18" s="264"/>
      <c r="L18" s="6"/>
    </row>
    <row r="19" spans="1:12" ht="15" customHeight="1" x14ac:dyDescent="0.2">
      <c r="A19" s="1"/>
      <c r="B19" s="264"/>
      <c r="C19" s="264" t="s">
        <v>585</v>
      </c>
      <c r="D19" s="264"/>
      <c r="E19" s="264"/>
      <c r="F19" s="264"/>
      <c r="G19" s="264"/>
      <c r="H19" s="264"/>
      <c r="I19" s="264"/>
      <c r="J19" s="264"/>
      <c r="K19" s="264"/>
      <c r="L19" s="6"/>
    </row>
    <row r="20" spans="1:12" ht="15" customHeight="1" x14ac:dyDescent="0.2">
      <c r="A20" s="1"/>
      <c r="B20" s="264"/>
      <c r="C20" s="264"/>
      <c r="D20" s="264"/>
      <c r="E20" s="264"/>
      <c r="F20" s="264"/>
      <c r="G20" s="264"/>
      <c r="H20" s="264"/>
      <c r="I20" s="264"/>
      <c r="J20" s="264"/>
      <c r="K20" s="264"/>
      <c r="L20" s="6"/>
    </row>
    <row r="21" spans="1:12" ht="15" customHeight="1" x14ac:dyDescent="0.25">
      <c r="A21" s="1"/>
      <c r="B21" s="642" t="s">
        <v>274</v>
      </c>
      <c r="C21" s="642"/>
      <c r="D21" s="642"/>
      <c r="E21" s="642"/>
      <c r="F21" s="642"/>
      <c r="G21" s="642"/>
      <c r="H21" s="642"/>
      <c r="I21" s="642"/>
      <c r="J21" s="642"/>
      <c r="K21" s="642"/>
      <c r="L21" s="6"/>
    </row>
    <row r="22" spans="1:12" ht="15" customHeight="1" x14ac:dyDescent="0.2">
      <c r="A22" s="1"/>
      <c r="B22" s="264"/>
      <c r="C22" s="264"/>
      <c r="D22" s="264"/>
      <c r="E22" s="264"/>
      <c r="F22" s="264"/>
      <c r="G22" s="264"/>
      <c r="H22" s="264"/>
      <c r="I22" s="264"/>
      <c r="J22" s="264"/>
      <c r="K22" s="264"/>
      <c r="L22" s="6"/>
    </row>
    <row r="23" spans="1:12" ht="15" customHeight="1" x14ac:dyDescent="0.25">
      <c r="A23" s="1"/>
      <c r="B23" s="48" t="s">
        <v>586</v>
      </c>
      <c r="C23" s="264"/>
      <c r="D23" s="264"/>
      <c r="E23" s="264"/>
      <c r="F23" s="264"/>
      <c r="G23" s="264"/>
      <c r="H23" s="264"/>
      <c r="I23" s="264"/>
      <c r="J23" s="264"/>
      <c r="K23" s="264"/>
      <c r="L23" s="6"/>
    </row>
    <row r="24" spans="1:12" ht="15" customHeight="1" x14ac:dyDescent="0.25">
      <c r="A24" s="1"/>
      <c r="B24" s="48"/>
      <c r="C24" s="264"/>
      <c r="D24" s="264"/>
      <c r="E24" s="264"/>
      <c r="F24" s="264"/>
      <c r="G24" s="264"/>
      <c r="H24" s="264"/>
      <c r="I24" s="264"/>
      <c r="J24" s="264"/>
      <c r="K24" s="264"/>
      <c r="L24" s="6"/>
    </row>
    <row r="25" spans="1:12" ht="15" customHeight="1" x14ac:dyDescent="0.25">
      <c r="A25" s="1"/>
      <c r="B25" s="48" t="s">
        <v>587</v>
      </c>
      <c r="C25" s="264"/>
      <c r="D25" s="264"/>
      <c r="E25" s="264"/>
      <c r="F25" s="264"/>
      <c r="G25" s="264"/>
      <c r="H25" s="264"/>
      <c r="I25" s="264"/>
      <c r="J25" s="264"/>
      <c r="K25" s="264"/>
      <c r="L25" s="6"/>
    </row>
    <row r="26" spans="1:12" ht="15" customHeight="1" x14ac:dyDescent="0.2">
      <c r="A26" s="1"/>
      <c r="B26" s="264" t="s">
        <v>588</v>
      </c>
      <c r="C26" s="264"/>
      <c r="D26" s="264"/>
      <c r="E26" s="264"/>
      <c r="F26" s="264"/>
      <c r="G26" s="264"/>
      <c r="H26" s="264"/>
      <c r="I26" s="264"/>
      <c r="J26" s="264"/>
      <c r="K26" s="264"/>
      <c r="L26" s="6"/>
    </row>
    <row r="27" spans="1:12" ht="15" customHeight="1" x14ac:dyDescent="0.2">
      <c r="A27" s="1"/>
      <c r="B27" s="264" t="s">
        <v>589</v>
      </c>
      <c r="C27" s="264"/>
      <c r="D27" s="264"/>
      <c r="E27" s="264"/>
      <c r="F27" s="264"/>
      <c r="G27" s="264"/>
      <c r="H27" s="264"/>
      <c r="I27" s="264"/>
      <c r="J27" s="264"/>
      <c r="K27" s="264"/>
      <c r="L27" s="6"/>
    </row>
    <row r="28" spans="1:12" ht="15" customHeight="1" x14ac:dyDescent="0.2">
      <c r="A28" s="1"/>
      <c r="B28" s="264" t="s">
        <v>590</v>
      </c>
      <c r="C28" s="264"/>
      <c r="D28" s="264"/>
      <c r="E28" s="264"/>
      <c r="F28" s="264"/>
      <c r="G28" s="264"/>
      <c r="H28" s="264"/>
      <c r="I28" s="264"/>
      <c r="J28" s="264"/>
      <c r="K28" s="264"/>
      <c r="L28" s="6"/>
    </row>
    <row r="29" spans="1:12" ht="15" customHeight="1" x14ac:dyDescent="0.2">
      <c r="A29" s="1"/>
      <c r="B29" s="264"/>
      <c r="C29" s="264"/>
      <c r="D29" s="264"/>
      <c r="E29" s="264"/>
      <c r="F29" s="264"/>
      <c r="G29" s="264"/>
      <c r="H29" s="264"/>
      <c r="I29" s="264"/>
      <c r="J29" s="264"/>
      <c r="K29" s="264"/>
      <c r="L29" s="6"/>
    </row>
    <row r="30" spans="1:12" ht="15" customHeight="1" x14ac:dyDescent="0.25">
      <c r="A30" s="1"/>
      <c r="B30" s="302" t="s">
        <v>591</v>
      </c>
      <c r="C30" s="48" t="s">
        <v>592</v>
      </c>
      <c r="D30" s="264"/>
      <c r="E30" s="264"/>
      <c r="F30" s="264"/>
      <c r="G30" s="264"/>
      <c r="H30" s="264"/>
      <c r="I30" s="264"/>
      <c r="J30" s="264"/>
      <c r="K30" s="264"/>
      <c r="L30" s="6"/>
    </row>
    <row r="31" spans="1:12" ht="15" customHeight="1" x14ac:dyDescent="0.25">
      <c r="A31" s="1"/>
      <c r="B31" s="264"/>
      <c r="C31" s="48" t="s">
        <v>593</v>
      </c>
      <c r="D31" s="264"/>
      <c r="E31" s="264"/>
      <c r="F31" s="264"/>
      <c r="G31" s="264"/>
      <c r="H31" s="264"/>
      <c r="I31" s="264"/>
      <c r="J31" s="264"/>
      <c r="K31" s="264"/>
      <c r="L31" s="6"/>
    </row>
    <row r="32" spans="1:12" ht="15" customHeight="1" x14ac:dyDescent="0.2">
      <c r="A32" s="1"/>
      <c r="B32" s="264"/>
      <c r="C32" s="264"/>
      <c r="D32" s="264"/>
      <c r="E32" s="264"/>
      <c r="F32" s="264"/>
      <c r="G32" s="264"/>
      <c r="H32" s="264"/>
      <c r="I32" s="264"/>
      <c r="J32" s="264"/>
      <c r="K32" s="264"/>
      <c r="L32" s="6"/>
    </row>
    <row r="33" spans="1:12" ht="15" customHeight="1" x14ac:dyDescent="0.25">
      <c r="A33" s="1"/>
      <c r="B33" s="264"/>
      <c r="C33" s="48" t="s">
        <v>594</v>
      </c>
      <c r="D33" s="264"/>
      <c r="E33" s="264"/>
      <c r="F33" s="264"/>
      <c r="G33" s="264"/>
      <c r="H33" s="264"/>
      <c r="I33" s="264"/>
      <c r="J33" s="264"/>
      <c r="K33" s="264"/>
      <c r="L33" s="6"/>
    </row>
    <row r="34" spans="1:12" ht="15" customHeight="1" x14ac:dyDescent="0.25">
      <c r="A34" s="1"/>
      <c r="B34" s="264"/>
      <c r="C34" s="48" t="s">
        <v>595</v>
      </c>
      <c r="D34" s="264"/>
      <c r="E34" s="264"/>
      <c r="F34" s="264"/>
      <c r="G34" s="264"/>
      <c r="H34" s="264"/>
      <c r="I34" s="264"/>
      <c r="J34" s="264"/>
      <c r="K34" s="264"/>
      <c r="L34" s="6"/>
    </row>
    <row r="35" spans="1:12" ht="15" customHeight="1" x14ac:dyDescent="0.25">
      <c r="A35" s="1"/>
      <c r="B35" s="264"/>
      <c r="C35" s="48" t="s">
        <v>596</v>
      </c>
      <c r="D35" s="264"/>
      <c r="E35" s="264"/>
      <c r="F35" s="264"/>
      <c r="G35" s="264"/>
      <c r="H35" s="264"/>
      <c r="I35" s="264"/>
      <c r="J35" s="264"/>
      <c r="K35" s="264"/>
      <c r="L35" s="6"/>
    </row>
    <row r="36" spans="1:12" ht="15" customHeight="1" x14ac:dyDescent="0.2">
      <c r="A36" s="1"/>
      <c r="B36" s="264"/>
      <c r="C36" s="264"/>
      <c r="D36" s="264"/>
      <c r="E36" s="264"/>
      <c r="F36" s="264"/>
      <c r="G36" s="264"/>
      <c r="H36" s="264"/>
      <c r="I36" s="264"/>
      <c r="J36" s="264"/>
      <c r="K36" s="264"/>
      <c r="L36" s="6"/>
    </row>
    <row r="37" spans="1:12" ht="15" customHeight="1" x14ac:dyDescent="0.25">
      <c r="A37" s="1"/>
      <c r="B37" s="264"/>
      <c r="C37" s="48" t="s">
        <v>597</v>
      </c>
      <c r="D37" s="264"/>
      <c r="E37" s="264"/>
      <c r="F37" s="264"/>
      <c r="G37" s="264"/>
      <c r="H37" s="264"/>
      <c r="I37" s="264"/>
      <c r="J37" s="264"/>
      <c r="K37" s="264"/>
      <c r="L37" s="6"/>
    </row>
    <row r="38" spans="1:12" ht="15" customHeight="1" x14ac:dyDescent="0.25">
      <c r="A38" s="1"/>
      <c r="B38" s="264"/>
      <c r="C38" s="48" t="s">
        <v>598</v>
      </c>
      <c r="D38" s="264"/>
      <c r="E38" s="264"/>
      <c r="F38" s="264"/>
      <c r="G38" s="264"/>
      <c r="H38" s="264"/>
      <c r="I38" s="264"/>
      <c r="J38" s="264"/>
      <c r="K38" s="264"/>
      <c r="L38" s="6"/>
    </row>
    <row r="39" spans="1:12" ht="15" customHeight="1" x14ac:dyDescent="0.25">
      <c r="A39" s="1"/>
      <c r="B39" s="264"/>
      <c r="C39" s="48" t="s">
        <v>599</v>
      </c>
      <c r="D39" s="264"/>
      <c r="E39" s="264"/>
      <c r="F39" s="264"/>
      <c r="G39" s="264"/>
      <c r="H39" s="264"/>
      <c r="I39" s="264"/>
      <c r="J39" s="264"/>
      <c r="K39" s="264"/>
      <c r="L39" s="6"/>
    </row>
    <row r="40" spans="1:12" ht="15" customHeight="1" x14ac:dyDescent="0.25">
      <c r="A40" s="1"/>
      <c r="B40" s="264"/>
      <c r="C40" s="48" t="s">
        <v>600</v>
      </c>
      <c r="D40" s="264"/>
      <c r="E40" s="264"/>
      <c r="F40" s="264"/>
      <c r="G40" s="264"/>
      <c r="H40" s="264"/>
      <c r="I40" s="264"/>
      <c r="J40" s="264"/>
      <c r="K40" s="264"/>
      <c r="L40" s="6"/>
    </row>
    <row r="41" spans="1:12" ht="15" customHeight="1" x14ac:dyDescent="0.2">
      <c r="A41" s="1"/>
      <c r="B41" s="264"/>
      <c r="C41" s="264"/>
      <c r="D41" s="264"/>
      <c r="E41" s="264"/>
      <c r="F41" s="264"/>
      <c r="G41" s="264"/>
      <c r="H41" s="264"/>
      <c r="I41" s="264"/>
      <c r="J41" s="264"/>
      <c r="K41" s="264"/>
      <c r="L41" s="6"/>
    </row>
    <row r="42" spans="1:12" ht="15" customHeight="1" x14ac:dyDescent="0.25">
      <c r="A42" s="1"/>
      <c r="B42" s="48" t="s">
        <v>601</v>
      </c>
      <c r="C42" s="264"/>
      <c r="D42" s="264"/>
      <c r="E42" s="264"/>
      <c r="F42" s="264"/>
      <c r="G42" s="264"/>
      <c r="H42" s="264"/>
      <c r="I42" s="264"/>
      <c r="J42" s="264"/>
      <c r="K42" s="264"/>
      <c r="L42" s="6"/>
    </row>
    <row r="43" spans="1:12" ht="15" customHeight="1" x14ac:dyDescent="0.2">
      <c r="A43" s="1"/>
      <c r="B43" s="264" t="s">
        <v>602</v>
      </c>
      <c r="C43" s="264"/>
      <c r="D43" s="264"/>
      <c r="E43" s="264"/>
      <c r="F43" s="264"/>
      <c r="G43" s="264"/>
      <c r="H43" s="264"/>
      <c r="I43" s="264"/>
      <c r="J43" s="264"/>
      <c r="K43" s="264"/>
      <c r="L43" s="6"/>
    </row>
    <row r="44" spans="1:12" ht="15" customHeight="1" x14ac:dyDescent="0.2">
      <c r="A44" s="1"/>
      <c r="B44" s="264" t="s">
        <v>603</v>
      </c>
      <c r="C44" s="264"/>
      <c r="D44" s="264"/>
      <c r="E44" s="264"/>
      <c r="F44" s="264"/>
      <c r="G44" s="264"/>
      <c r="H44" s="264"/>
      <c r="I44" s="264"/>
      <c r="J44" s="264"/>
      <c r="K44" s="264"/>
      <c r="L44" s="6"/>
    </row>
    <row r="45" spans="1:12" ht="15" customHeight="1" x14ac:dyDescent="0.2">
      <c r="A45" s="1"/>
      <c r="B45" s="264" t="s">
        <v>604</v>
      </c>
      <c r="C45" s="264"/>
      <c r="D45" s="264"/>
      <c r="E45" s="264"/>
      <c r="F45" s="264"/>
      <c r="G45" s="264"/>
      <c r="H45" s="264"/>
      <c r="I45" s="264"/>
      <c r="J45" s="264"/>
      <c r="K45" s="264"/>
      <c r="L45" s="6"/>
    </row>
    <row r="46" spans="1:12" ht="15" customHeight="1" x14ac:dyDescent="0.2">
      <c r="A46" s="1"/>
      <c r="B46" s="264"/>
      <c r="C46" s="264"/>
      <c r="D46" s="264"/>
      <c r="E46" s="264"/>
      <c r="F46" s="264"/>
      <c r="G46" s="264"/>
      <c r="H46" s="264"/>
      <c r="I46" s="264"/>
      <c r="J46" s="264"/>
      <c r="K46" s="264"/>
      <c r="L46" s="6"/>
    </row>
    <row r="47" spans="1:12" ht="15" customHeight="1" x14ac:dyDescent="0.2">
      <c r="A47" s="1"/>
      <c r="B47" s="264" t="s">
        <v>605</v>
      </c>
      <c r="C47" s="264"/>
      <c r="D47" s="264"/>
      <c r="E47" s="264"/>
      <c r="F47" s="264"/>
      <c r="G47" s="264"/>
      <c r="H47" s="264"/>
      <c r="I47" s="264"/>
      <c r="J47" s="264"/>
      <c r="K47" s="264"/>
      <c r="L47" s="6"/>
    </row>
    <row r="48" spans="1:12" ht="15" customHeight="1" x14ac:dyDescent="0.2">
      <c r="A48" s="1"/>
      <c r="B48" s="264" t="s">
        <v>606</v>
      </c>
      <c r="C48" s="264"/>
      <c r="D48" s="264"/>
      <c r="E48" s="264"/>
      <c r="F48" s="264"/>
      <c r="G48" s="264"/>
      <c r="H48" s="264"/>
      <c r="I48" s="264"/>
      <c r="J48" s="264"/>
      <c r="K48" s="264"/>
      <c r="L48" s="6"/>
    </row>
    <row r="49" spans="1:12" ht="15" customHeight="1" x14ac:dyDescent="0.2">
      <c r="A49" s="1"/>
      <c r="B49" s="264" t="s">
        <v>607</v>
      </c>
      <c r="C49" s="264"/>
      <c r="D49" s="264"/>
      <c r="E49" s="264"/>
      <c r="F49" s="264"/>
      <c r="G49" s="264"/>
      <c r="H49" s="264"/>
      <c r="I49" s="264"/>
      <c r="J49" s="264"/>
      <c r="K49" s="264"/>
      <c r="L49" s="6"/>
    </row>
    <row r="50" spans="1:12" ht="15" customHeight="1" x14ac:dyDescent="0.2">
      <c r="A50" s="1"/>
      <c r="B50" s="264" t="s">
        <v>608</v>
      </c>
      <c r="C50" s="264"/>
      <c r="D50" s="264"/>
      <c r="E50" s="264"/>
      <c r="F50" s="264"/>
      <c r="G50" s="264"/>
      <c r="H50" s="264"/>
      <c r="I50" s="264"/>
      <c r="J50" s="264"/>
      <c r="K50" s="264"/>
      <c r="L50" s="6"/>
    </row>
    <row r="51" spans="1:12" ht="15" customHeight="1" x14ac:dyDescent="0.2">
      <c r="A51" s="2"/>
      <c r="B51" s="316"/>
      <c r="C51" s="316"/>
      <c r="D51" s="316"/>
      <c r="E51" s="316"/>
      <c r="F51" s="316"/>
      <c r="G51" s="316"/>
      <c r="H51" s="316"/>
      <c r="I51" s="316"/>
      <c r="J51" s="316"/>
      <c r="K51" s="316"/>
      <c r="L51" s="8"/>
    </row>
    <row r="52" spans="1:12" ht="15" customHeight="1" x14ac:dyDescent="0.2">
      <c r="A52" s="25"/>
      <c r="B52" s="317"/>
      <c r="C52" s="317"/>
      <c r="D52" s="317"/>
      <c r="E52" s="317"/>
      <c r="F52" s="317"/>
      <c r="G52" s="317"/>
      <c r="H52" s="317"/>
      <c r="I52" s="317"/>
      <c r="J52" s="317"/>
      <c r="K52" s="317"/>
      <c r="L52" s="5"/>
    </row>
    <row r="53" spans="1:12" ht="15" customHeight="1" x14ac:dyDescent="0.2">
      <c r="A53" s="1"/>
      <c r="B53" s="264" t="s">
        <v>609</v>
      </c>
      <c r="C53" s="264"/>
      <c r="D53" s="264"/>
      <c r="E53" s="264"/>
      <c r="F53" s="264"/>
      <c r="G53" s="264"/>
      <c r="H53" s="264"/>
      <c r="I53" s="264"/>
      <c r="J53" s="264"/>
      <c r="K53" s="264"/>
      <c r="L53" s="6"/>
    </row>
    <row r="54" spans="1:12" ht="15" customHeight="1" x14ac:dyDescent="0.2">
      <c r="A54" s="1"/>
      <c r="B54" s="264" t="s">
        <v>610</v>
      </c>
      <c r="C54" s="264"/>
      <c r="D54" s="264"/>
      <c r="E54" s="264"/>
      <c r="F54" s="264"/>
      <c r="G54" s="264"/>
      <c r="H54" s="264"/>
      <c r="I54" s="264"/>
      <c r="J54" s="264"/>
      <c r="K54" s="264"/>
      <c r="L54" s="6"/>
    </row>
    <row r="55" spans="1:12" ht="15" customHeight="1" x14ac:dyDescent="0.2">
      <c r="A55" s="1"/>
      <c r="B55" s="264" t="s">
        <v>611</v>
      </c>
      <c r="C55" s="264"/>
      <c r="D55" s="264"/>
      <c r="E55" s="264"/>
      <c r="F55" s="264"/>
      <c r="G55" s="264"/>
      <c r="H55" s="264"/>
      <c r="I55" s="264"/>
      <c r="J55" s="264"/>
      <c r="K55" s="264"/>
      <c r="L55" s="6"/>
    </row>
    <row r="56" spans="1:12" ht="15" customHeight="1" x14ac:dyDescent="0.2">
      <c r="A56" s="1"/>
      <c r="B56" s="264" t="s">
        <v>612</v>
      </c>
      <c r="C56" s="264"/>
      <c r="D56" s="264"/>
      <c r="E56" s="264"/>
      <c r="F56" s="264"/>
      <c r="G56" s="264"/>
      <c r="H56" s="264"/>
      <c r="I56" s="264"/>
      <c r="J56" s="264"/>
      <c r="K56" s="264"/>
      <c r="L56" s="6"/>
    </row>
    <row r="57" spans="1:12" ht="15" customHeight="1" x14ac:dyDescent="0.2">
      <c r="A57" s="1"/>
      <c r="B57" s="264" t="s">
        <v>613</v>
      </c>
      <c r="C57" s="264"/>
      <c r="D57" s="264"/>
      <c r="E57" s="264"/>
      <c r="F57" s="264"/>
      <c r="G57" s="264"/>
      <c r="H57" s="264"/>
      <c r="I57" s="264"/>
      <c r="J57" s="264"/>
      <c r="K57" s="264"/>
      <c r="L57" s="6"/>
    </row>
    <row r="58" spans="1:12" ht="15" customHeight="1" x14ac:dyDescent="0.2">
      <c r="A58" s="1"/>
      <c r="B58" s="264"/>
      <c r="C58" s="264"/>
      <c r="D58" s="264"/>
      <c r="E58" s="264"/>
      <c r="F58" s="264"/>
      <c r="G58" s="264"/>
      <c r="H58" s="264"/>
      <c r="I58" s="264"/>
      <c r="J58" s="264"/>
      <c r="K58" s="264"/>
      <c r="L58" s="6"/>
    </row>
    <row r="59" spans="1:12" ht="15" customHeight="1" x14ac:dyDescent="0.2">
      <c r="A59" s="1"/>
      <c r="B59" s="264" t="s">
        <v>614</v>
      </c>
      <c r="C59" s="264"/>
      <c r="D59" s="264"/>
      <c r="E59" s="264"/>
      <c r="F59" s="264"/>
      <c r="G59" s="264"/>
      <c r="H59" s="264"/>
      <c r="I59" s="264"/>
      <c r="J59" s="264"/>
      <c r="K59" s="264"/>
      <c r="L59" s="6"/>
    </row>
    <row r="60" spans="1:12" ht="15" customHeight="1" x14ac:dyDescent="0.2">
      <c r="A60" s="1"/>
      <c r="B60" s="264" t="s">
        <v>615</v>
      </c>
      <c r="C60" s="264"/>
      <c r="D60" s="264"/>
      <c r="E60" s="264"/>
      <c r="F60" s="264"/>
      <c r="G60" s="264"/>
      <c r="H60" s="264"/>
      <c r="I60" s="264"/>
      <c r="J60" s="264"/>
      <c r="K60" s="264"/>
      <c r="L60" s="6"/>
    </row>
    <row r="61" spans="1:12" ht="15" customHeight="1" x14ac:dyDescent="0.2">
      <c r="A61" s="1"/>
      <c r="B61" s="264" t="s">
        <v>616</v>
      </c>
      <c r="C61" s="264"/>
      <c r="D61" s="264"/>
      <c r="E61" s="264"/>
      <c r="F61" s="264"/>
      <c r="G61" s="264"/>
      <c r="H61" s="264"/>
      <c r="I61" s="264"/>
      <c r="J61" s="264"/>
      <c r="K61" s="264"/>
      <c r="L61" s="6"/>
    </row>
    <row r="62" spans="1:12" ht="15" customHeight="1" x14ac:dyDescent="0.2">
      <c r="A62" s="1"/>
      <c r="B62" s="264" t="s">
        <v>617</v>
      </c>
      <c r="C62" s="264"/>
      <c r="D62" s="264"/>
      <c r="E62" s="264"/>
      <c r="F62" s="264"/>
      <c r="G62" s="264"/>
      <c r="H62" s="264"/>
      <c r="I62" s="264"/>
      <c r="J62" s="264"/>
      <c r="K62" s="264"/>
      <c r="L62" s="6"/>
    </row>
    <row r="63" spans="1:12" ht="15" customHeight="1" x14ac:dyDescent="0.2">
      <c r="A63" s="2"/>
      <c r="B63" s="7"/>
      <c r="C63" s="7"/>
      <c r="D63" s="7"/>
      <c r="E63" s="7"/>
      <c r="F63" s="7"/>
      <c r="G63" s="7"/>
      <c r="H63" s="7"/>
      <c r="I63" s="7"/>
      <c r="J63" s="7"/>
      <c r="K63" s="7"/>
      <c r="L63" s="8"/>
    </row>
  </sheetData>
  <sheetProtection algorithmName="SHA-512" hashValue="KNx74OrYfw4f72Tlx1nZfstjQ2uO0eWzF3YfpwR8sDaRaIK3IGK38HrIAODBGnqeTzD1wjQZN1gfwFlyPwzopQ==" saltValue="I5iW92jVADUiRFKxgz2EtQ==" spinCount="100000" sheet="1" objects="1" scenarios="1"/>
  <mergeCells count="1">
    <mergeCell ref="B21:K21"/>
  </mergeCells>
  <phoneticPr fontId="0" type="noConversion"/>
  <printOptions horizontalCentered="1"/>
  <pageMargins left="0.35433070866141736" right="0.35433070866141736" top="0.39370078740157483" bottom="0.70866141732283472" header="0.19685039370078741" footer="0.39370078740157483"/>
  <pageSetup paperSize="9" scale="82" orientation="portrait" horizontalDpi="300" verticalDpi="300" r:id="rId1"/>
  <headerFooter alignWithMargins="0">
    <oddHeader xml:space="preserve">&amp;C&amp;"Arial,Bold"Office of Local Government - 2021-22 Permissible Income Workpapers </oddHeader>
    <oddFoote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rgb="FF00B050"/>
    <pageSetUpPr fitToPage="1"/>
  </sheetPr>
  <dimension ref="A1:J52"/>
  <sheetViews>
    <sheetView showGridLines="0" zoomScale="160" zoomScaleNormal="160" workbookViewId="0">
      <selection activeCell="B9" sqref="B9:F13"/>
    </sheetView>
  </sheetViews>
  <sheetFormatPr defaultColWidth="9.140625" defaultRowHeight="12.75" x14ac:dyDescent="0.2"/>
  <cols>
    <col min="2" max="9" width="15.42578125" customWidth="1"/>
  </cols>
  <sheetData>
    <row r="1" spans="1:10" ht="13.5" customHeight="1" x14ac:dyDescent="0.25">
      <c r="A1" s="370"/>
      <c r="B1" s="26"/>
      <c r="C1" s="4"/>
      <c r="D1" s="4"/>
      <c r="E1" s="4"/>
      <c r="F1" s="4"/>
      <c r="G1" s="4"/>
      <c r="H1" s="27"/>
      <c r="I1" s="4"/>
      <c r="J1" s="5"/>
    </row>
    <row r="2" spans="1:10" ht="15.75" x14ac:dyDescent="0.25">
      <c r="A2" s="393"/>
      <c r="B2" s="645" t="str">
        <f>IF(Identification!C9="","",Identification!C9)</f>
        <v>Select Council Name</v>
      </c>
      <c r="C2" s="646"/>
      <c r="D2" s="646"/>
      <c r="E2" s="647"/>
      <c r="F2" s="390"/>
      <c r="G2" s="390"/>
      <c r="H2" s="567"/>
      <c r="I2" s="17" t="s">
        <v>618</v>
      </c>
      <c r="J2" s="394"/>
    </row>
    <row r="3" spans="1:10" ht="11.25" customHeight="1" x14ac:dyDescent="0.25">
      <c r="A3" s="393"/>
      <c r="B3" s="133"/>
      <c r="C3" s="134"/>
      <c r="D3" s="134"/>
      <c r="E3" s="390"/>
      <c r="F3" s="390"/>
      <c r="G3" s="390"/>
      <c r="H3" s="567"/>
      <c r="I3" s="17"/>
      <c r="J3" s="394"/>
    </row>
    <row r="4" spans="1:10" ht="15.75" x14ac:dyDescent="0.25">
      <c r="A4" s="1"/>
      <c r="B4" s="679" t="s">
        <v>902</v>
      </c>
      <c r="C4" s="679"/>
      <c r="D4" s="679"/>
      <c r="E4" s="679"/>
      <c r="F4" s="679"/>
      <c r="G4" s="679"/>
      <c r="H4" s="679"/>
      <c r="I4" s="679"/>
      <c r="J4" s="6"/>
    </row>
    <row r="5" spans="1:10" ht="18" customHeight="1" x14ac:dyDescent="0.2">
      <c r="A5" s="1"/>
      <c r="B5" s="678" t="s">
        <v>619</v>
      </c>
      <c r="C5" s="678"/>
      <c r="D5" s="678"/>
      <c r="E5" s="678"/>
      <c r="F5" s="678"/>
      <c r="G5" s="678"/>
      <c r="H5" s="678"/>
      <c r="I5" s="678"/>
      <c r="J5" s="394"/>
    </row>
    <row r="6" spans="1:10" ht="18.75" customHeight="1" x14ac:dyDescent="0.2">
      <c r="A6" s="680" t="s">
        <v>620</v>
      </c>
      <c r="B6" s="681"/>
      <c r="C6" s="681"/>
      <c r="D6" s="681"/>
      <c r="E6" s="681"/>
      <c r="F6" s="681"/>
      <c r="G6" s="681"/>
      <c r="H6" s="681"/>
      <c r="I6" s="681"/>
      <c r="J6" s="682"/>
    </row>
    <row r="7" spans="1:10" ht="27.75" customHeight="1" x14ac:dyDescent="0.2">
      <c r="A7" s="675" t="s">
        <v>621</v>
      </c>
      <c r="B7" s="676"/>
      <c r="C7" s="676"/>
      <c r="D7" s="676"/>
      <c r="E7" s="676"/>
      <c r="F7" s="676"/>
      <c r="G7" s="676"/>
      <c r="H7" s="676"/>
      <c r="I7" s="676"/>
      <c r="J7" s="677"/>
    </row>
    <row r="8" spans="1:10" ht="57" customHeight="1" x14ac:dyDescent="0.2">
      <c r="A8" s="32"/>
      <c r="B8" s="33" t="s">
        <v>622</v>
      </c>
      <c r="C8" s="33" t="s">
        <v>623</v>
      </c>
      <c r="D8" s="33" t="s">
        <v>624</v>
      </c>
      <c r="E8" s="33" t="s">
        <v>903</v>
      </c>
      <c r="F8" s="33" t="s">
        <v>904</v>
      </c>
      <c r="G8" s="33" t="s">
        <v>625</v>
      </c>
      <c r="H8" s="34" t="s">
        <v>626</v>
      </c>
      <c r="I8" s="35" t="s">
        <v>627</v>
      </c>
      <c r="J8" s="36"/>
    </row>
    <row r="9" spans="1:10" x14ac:dyDescent="0.2">
      <c r="A9" s="1"/>
      <c r="B9" s="360"/>
      <c r="C9" s="361"/>
      <c r="D9" s="361"/>
      <c r="E9" s="364"/>
      <c r="F9" s="226"/>
      <c r="G9" s="227">
        <f>+E9+F9</f>
        <v>0</v>
      </c>
      <c r="H9" s="227">
        <f>+D9*(E9+F9)/100</f>
        <v>0</v>
      </c>
      <c r="I9" s="228">
        <f>+G9-H9</f>
        <v>0</v>
      </c>
      <c r="J9" s="6"/>
    </row>
    <row r="10" spans="1:10" x14ac:dyDescent="0.2">
      <c r="A10" s="1"/>
      <c r="B10" s="360"/>
      <c r="C10" s="361"/>
      <c r="D10" s="361"/>
      <c r="E10" s="364"/>
      <c r="F10" s="226"/>
      <c r="G10" s="227">
        <f t="shared" ref="G10:G48" si="0">+E10+F10</f>
        <v>0</v>
      </c>
      <c r="H10" s="227">
        <f t="shared" ref="H10:H48" si="1">+D10*(E10+F10)/100</f>
        <v>0</v>
      </c>
      <c r="I10" s="228">
        <f t="shared" ref="I10:I48" si="2">+G10-H10</f>
        <v>0</v>
      </c>
      <c r="J10" s="6"/>
    </row>
    <row r="11" spans="1:10" x14ac:dyDescent="0.2">
      <c r="A11" s="1"/>
      <c r="B11" s="360"/>
      <c r="C11" s="361"/>
      <c r="D11" s="361"/>
      <c r="E11" s="364"/>
      <c r="F11" s="226"/>
      <c r="G11" s="227">
        <f t="shared" si="0"/>
        <v>0</v>
      </c>
      <c r="H11" s="227">
        <f t="shared" si="1"/>
        <v>0</v>
      </c>
      <c r="I11" s="228">
        <f t="shared" si="2"/>
        <v>0</v>
      </c>
      <c r="J11" s="6"/>
    </row>
    <row r="12" spans="1:10" x14ac:dyDescent="0.2">
      <c r="A12" s="1"/>
      <c r="B12" s="360"/>
      <c r="C12" s="361"/>
      <c r="D12" s="361"/>
      <c r="E12" s="364"/>
      <c r="F12" s="226"/>
      <c r="G12" s="227">
        <f t="shared" si="0"/>
        <v>0</v>
      </c>
      <c r="H12" s="227">
        <f t="shared" si="1"/>
        <v>0</v>
      </c>
      <c r="I12" s="228">
        <f t="shared" si="2"/>
        <v>0</v>
      </c>
      <c r="J12" s="6"/>
    </row>
    <row r="13" spans="1:10" x14ac:dyDescent="0.2">
      <c r="A13" s="1"/>
      <c r="B13" s="360"/>
      <c r="C13" s="361"/>
      <c r="D13" s="361"/>
      <c r="E13" s="364"/>
      <c r="F13" s="226"/>
      <c r="G13" s="227">
        <f t="shared" si="0"/>
        <v>0</v>
      </c>
      <c r="H13" s="227">
        <f t="shared" si="1"/>
        <v>0</v>
      </c>
      <c r="I13" s="228">
        <f t="shared" si="2"/>
        <v>0</v>
      </c>
      <c r="J13" s="6"/>
    </row>
    <row r="14" spans="1:10" x14ac:dyDescent="0.2">
      <c r="A14" s="1"/>
      <c r="B14" s="360"/>
      <c r="C14" s="361"/>
      <c r="D14" s="361"/>
      <c r="E14" s="364"/>
      <c r="F14" s="226"/>
      <c r="G14" s="227">
        <f t="shared" si="0"/>
        <v>0</v>
      </c>
      <c r="H14" s="227">
        <f t="shared" si="1"/>
        <v>0</v>
      </c>
      <c r="I14" s="228">
        <f t="shared" si="2"/>
        <v>0</v>
      </c>
      <c r="J14" s="6"/>
    </row>
    <row r="15" spans="1:10" x14ac:dyDescent="0.2">
      <c r="A15" s="1"/>
      <c r="B15" s="360"/>
      <c r="C15" s="361"/>
      <c r="D15" s="361"/>
      <c r="E15" s="364"/>
      <c r="F15" s="226"/>
      <c r="G15" s="227">
        <f t="shared" si="0"/>
        <v>0</v>
      </c>
      <c r="H15" s="227">
        <f t="shared" si="1"/>
        <v>0</v>
      </c>
      <c r="I15" s="228">
        <f t="shared" si="2"/>
        <v>0</v>
      </c>
      <c r="J15" s="6"/>
    </row>
    <row r="16" spans="1:10" x14ac:dyDescent="0.2">
      <c r="A16" s="1"/>
      <c r="B16" s="360"/>
      <c r="C16" s="361"/>
      <c r="D16" s="361"/>
      <c r="E16" s="364"/>
      <c r="F16" s="226"/>
      <c r="G16" s="227">
        <f t="shared" si="0"/>
        <v>0</v>
      </c>
      <c r="H16" s="227">
        <f t="shared" si="1"/>
        <v>0</v>
      </c>
      <c r="I16" s="228">
        <f t="shared" si="2"/>
        <v>0</v>
      </c>
      <c r="J16" s="6"/>
    </row>
    <row r="17" spans="1:10" x14ac:dyDescent="0.2">
      <c r="A17" s="1"/>
      <c r="B17" s="360"/>
      <c r="C17" s="361"/>
      <c r="D17" s="361"/>
      <c r="E17" s="364"/>
      <c r="F17" s="226"/>
      <c r="G17" s="227">
        <f t="shared" si="0"/>
        <v>0</v>
      </c>
      <c r="H17" s="227">
        <f t="shared" si="1"/>
        <v>0</v>
      </c>
      <c r="I17" s="228">
        <f t="shared" si="2"/>
        <v>0</v>
      </c>
      <c r="J17" s="6"/>
    </row>
    <row r="18" spans="1:10" x14ac:dyDescent="0.2">
      <c r="A18" s="1"/>
      <c r="B18" s="360"/>
      <c r="C18" s="361"/>
      <c r="D18" s="361"/>
      <c r="E18" s="364"/>
      <c r="F18" s="226"/>
      <c r="G18" s="227">
        <f t="shared" si="0"/>
        <v>0</v>
      </c>
      <c r="H18" s="227">
        <f t="shared" si="1"/>
        <v>0</v>
      </c>
      <c r="I18" s="228">
        <f t="shared" si="2"/>
        <v>0</v>
      </c>
      <c r="J18" s="6"/>
    </row>
    <row r="19" spans="1:10" x14ac:dyDescent="0.2">
      <c r="A19" s="1"/>
      <c r="B19" s="360"/>
      <c r="C19" s="361"/>
      <c r="D19" s="361"/>
      <c r="E19" s="364"/>
      <c r="F19" s="226"/>
      <c r="G19" s="227">
        <f t="shared" si="0"/>
        <v>0</v>
      </c>
      <c r="H19" s="227">
        <f t="shared" si="1"/>
        <v>0</v>
      </c>
      <c r="I19" s="228">
        <f t="shared" si="2"/>
        <v>0</v>
      </c>
      <c r="J19" s="6"/>
    </row>
    <row r="20" spans="1:10" x14ac:dyDescent="0.2">
      <c r="A20" s="1"/>
      <c r="B20" s="360"/>
      <c r="C20" s="361"/>
      <c r="D20" s="361"/>
      <c r="E20" s="364"/>
      <c r="F20" s="226"/>
      <c r="G20" s="227">
        <f t="shared" si="0"/>
        <v>0</v>
      </c>
      <c r="H20" s="227">
        <f t="shared" si="1"/>
        <v>0</v>
      </c>
      <c r="I20" s="228">
        <f t="shared" si="2"/>
        <v>0</v>
      </c>
      <c r="J20" s="6"/>
    </row>
    <row r="21" spans="1:10" x14ac:dyDescent="0.2">
      <c r="A21" s="1"/>
      <c r="B21" s="360"/>
      <c r="C21" s="361"/>
      <c r="D21" s="361"/>
      <c r="E21" s="364"/>
      <c r="F21" s="226"/>
      <c r="G21" s="227">
        <f t="shared" si="0"/>
        <v>0</v>
      </c>
      <c r="H21" s="227">
        <f t="shared" si="1"/>
        <v>0</v>
      </c>
      <c r="I21" s="228">
        <f t="shared" si="2"/>
        <v>0</v>
      </c>
      <c r="J21" s="6"/>
    </row>
    <row r="22" spans="1:10" x14ac:dyDescent="0.2">
      <c r="A22" s="1"/>
      <c r="B22" s="360"/>
      <c r="C22" s="361"/>
      <c r="D22" s="361"/>
      <c r="E22" s="364"/>
      <c r="F22" s="226"/>
      <c r="G22" s="227">
        <f t="shared" si="0"/>
        <v>0</v>
      </c>
      <c r="H22" s="227">
        <f t="shared" si="1"/>
        <v>0</v>
      </c>
      <c r="I22" s="228">
        <f t="shared" si="2"/>
        <v>0</v>
      </c>
      <c r="J22" s="6"/>
    </row>
    <row r="23" spans="1:10" x14ac:dyDescent="0.2">
      <c r="A23" s="1"/>
      <c r="B23" s="360"/>
      <c r="C23" s="361"/>
      <c r="D23" s="361"/>
      <c r="E23" s="364"/>
      <c r="F23" s="226"/>
      <c r="G23" s="227">
        <f t="shared" si="0"/>
        <v>0</v>
      </c>
      <c r="H23" s="227">
        <f t="shared" si="1"/>
        <v>0</v>
      </c>
      <c r="I23" s="228">
        <f t="shared" si="2"/>
        <v>0</v>
      </c>
      <c r="J23" s="6"/>
    </row>
    <row r="24" spans="1:10" x14ac:dyDescent="0.2">
      <c r="A24" s="1"/>
      <c r="B24" s="360"/>
      <c r="C24" s="361"/>
      <c r="D24" s="361"/>
      <c r="E24" s="364"/>
      <c r="F24" s="226"/>
      <c r="G24" s="227">
        <f t="shared" si="0"/>
        <v>0</v>
      </c>
      <c r="H24" s="227">
        <f t="shared" si="1"/>
        <v>0</v>
      </c>
      <c r="I24" s="228">
        <f t="shared" si="2"/>
        <v>0</v>
      </c>
      <c r="J24" s="6"/>
    </row>
    <row r="25" spans="1:10" x14ac:dyDescent="0.2">
      <c r="A25" s="1"/>
      <c r="B25" s="360"/>
      <c r="C25" s="361"/>
      <c r="D25" s="361"/>
      <c r="E25" s="364"/>
      <c r="F25" s="226"/>
      <c r="G25" s="227">
        <f t="shared" si="0"/>
        <v>0</v>
      </c>
      <c r="H25" s="227">
        <f t="shared" si="1"/>
        <v>0</v>
      </c>
      <c r="I25" s="228">
        <f t="shared" si="2"/>
        <v>0</v>
      </c>
      <c r="J25" s="6"/>
    </row>
    <row r="26" spans="1:10" x14ac:dyDescent="0.2">
      <c r="A26" s="1"/>
      <c r="B26" s="360"/>
      <c r="C26" s="361"/>
      <c r="D26" s="361"/>
      <c r="E26" s="364"/>
      <c r="F26" s="226"/>
      <c r="G26" s="227">
        <f t="shared" si="0"/>
        <v>0</v>
      </c>
      <c r="H26" s="227">
        <f t="shared" si="1"/>
        <v>0</v>
      </c>
      <c r="I26" s="228">
        <f t="shared" si="2"/>
        <v>0</v>
      </c>
      <c r="J26" s="6"/>
    </row>
    <row r="27" spans="1:10" x14ac:dyDescent="0.2">
      <c r="A27" s="1"/>
      <c r="B27" s="360"/>
      <c r="C27" s="361"/>
      <c r="D27" s="361"/>
      <c r="E27" s="364"/>
      <c r="F27" s="226"/>
      <c r="G27" s="227">
        <f t="shared" si="0"/>
        <v>0</v>
      </c>
      <c r="H27" s="227">
        <f t="shared" si="1"/>
        <v>0</v>
      </c>
      <c r="I27" s="228">
        <f t="shared" si="2"/>
        <v>0</v>
      </c>
      <c r="J27" s="6"/>
    </row>
    <row r="28" spans="1:10" x14ac:dyDescent="0.2">
      <c r="A28" s="1"/>
      <c r="B28" s="360"/>
      <c r="C28" s="361"/>
      <c r="D28" s="361"/>
      <c r="E28" s="364"/>
      <c r="F28" s="226"/>
      <c r="G28" s="227">
        <f t="shared" si="0"/>
        <v>0</v>
      </c>
      <c r="H28" s="227">
        <f t="shared" si="1"/>
        <v>0</v>
      </c>
      <c r="I28" s="228">
        <f t="shared" si="2"/>
        <v>0</v>
      </c>
      <c r="J28" s="6"/>
    </row>
    <row r="29" spans="1:10" x14ac:dyDescent="0.2">
      <c r="A29" s="1"/>
      <c r="B29" s="360"/>
      <c r="C29" s="361"/>
      <c r="D29" s="361"/>
      <c r="E29" s="364"/>
      <c r="F29" s="226"/>
      <c r="G29" s="227">
        <f t="shared" si="0"/>
        <v>0</v>
      </c>
      <c r="H29" s="227">
        <f t="shared" si="1"/>
        <v>0</v>
      </c>
      <c r="I29" s="228">
        <f t="shared" si="2"/>
        <v>0</v>
      </c>
      <c r="J29" s="6"/>
    </row>
    <row r="30" spans="1:10" x14ac:dyDescent="0.2">
      <c r="A30" s="1"/>
      <c r="B30" s="360"/>
      <c r="C30" s="361"/>
      <c r="D30" s="361"/>
      <c r="E30" s="364"/>
      <c r="F30" s="226"/>
      <c r="G30" s="227">
        <f t="shared" si="0"/>
        <v>0</v>
      </c>
      <c r="H30" s="227">
        <f t="shared" si="1"/>
        <v>0</v>
      </c>
      <c r="I30" s="228">
        <f t="shared" si="2"/>
        <v>0</v>
      </c>
      <c r="J30" s="6"/>
    </row>
    <row r="31" spans="1:10" x14ac:dyDescent="0.2">
      <c r="A31" s="1"/>
      <c r="B31" s="360"/>
      <c r="C31" s="361"/>
      <c r="D31" s="361"/>
      <c r="E31" s="364"/>
      <c r="F31" s="226"/>
      <c r="G31" s="227">
        <f t="shared" si="0"/>
        <v>0</v>
      </c>
      <c r="H31" s="227">
        <f t="shared" si="1"/>
        <v>0</v>
      </c>
      <c r="I31" s="228">
        <f t="shared" si="2"/>
        <v>0</v>
      </c>
      <c r="J31" s="6"/>
    </row>
    <row r="32" spans="1:10" x14ac:dyDescent="0.2">
      <c r="A32" s="1"/>
      <c r="B32" s="360"/>
      <c r="C32" s="361"/>
      <c r="D32" s="361"/>
      <c r="E32" s="364"/>
      <c r="F32" s="226"/>
      <c r="G32" s="227">
        <f t="shared" si="0"/>
        <v>0</v>
      </c>
      <c r="H32" s="227">
        <f t="shared" si="1"/>
        <v>0</v>
      </c>
      <c r="I32" s="228">
        <f t="shared" si="2"/>
        <v>0</v>
      </c>
      <c r="J32" s="6"/>
    </row>
    <row r="33" spans="1:10" x14ac:dyDescent="0.2">
      <c r="A33" s="1"/>
      <c r="B33" s="360"/>
      <c r="C33" s="361"/>
      <c r="D33" s="361"/>
      <c r="E33" s="364"/>
      <c r="F33" s="226"/>
      <c r="G33" s="227">
        <f t="shared" si="0"/>
        <v>0</v>
      </c>
      <c r="H33" s="227">
        <f t="shared" si="1"/>
        <v>0</v>
      </c>
      <c r="I33" s="228">
        <f t="shared" si="2"/>
        <v>0</v>
      </c>
      <c r="J33" s="6"/>
    </row>
    <row r="34" spans="1:10" x14ac:dyDescent="0.2">
      <c r="A34" s="1"/>
      <c r="B34" s="360"/>
      <c r="C34" s="361"/>
      <c r="D34" s="361"/>
      <c r="E34" s="364"/>
      <c r="F34" s="226"/>
      <c r="G34" s="227">
        <f t="shared" si="0"/>
        <v>0</v>
      </c>
      <c r="H34" s="227">
        <f t="shared" si="1"/>
        <v>0</v>
      </c>
      <c r="I34" s="228">
        <f t="shared" si="2"/>
        <v>0</v>
      </c>
      <c r="J34" s="6"/>
    </row>
    <row r="35" spans="1:10" x14ac:dyDescent="0.2">
      <c r="A35" s="1"/>
      <c r="B35" s="360"/>
      <c r="C35" s="361"/>
      <c r="D35" s="361"/>
      <c r="E35" s="364"/>
      <c r="F35" s="226"/>
      <c r="G35" s="227">
        <f t="shared" si="0"/>
        <v>0</v>
      </c>
      <c r="H35" s="227">
        <f t="shared" si="1"/>
        <v>0</v>
      </c>
      <c r="I35" s="228">
        <f t="shared" si="2"/>
        <v>0</v>
      </c>
      <c r="J35" s="6"/>
    </row>
    <row r="36" spans="1:10" x14ac:dyDescent="0.2">
      <c r="A36" s="1"/>
      <c r="B36" s="360"/>
      <c r="C36" s="361"/>
      <c r="D36" s="361"/>
      <c r="E36" s="364"/>
      <c r="F36" s="226"/>
      <c r="G36" s="227">
        <f t="shared" si="0"/>
        <v>0</v>
      </c>
      <c r="H36" s="227">
        <f t="shared" si="1"/>
        <v>0</v>
      </c>
      <c r="I36" s="228">
        <f t="shared" si="2"/>
        <v>0</v>
      </c>
      <c r="J36" s="6"/>
    </row>
    <row r="37" spans="1:10" x14ac:dyDescent="0.2">
      <c r="A37" s="1"/>
      <c r="B37" s="360"/>
      <c r="C37" s="361"/>
      <c r="D37" s="361"/>
      <c r="E37" s="364"/>
      <c r="F37" s="226"/>
      <c r="G37" s="227">
        <f t="shared" si="0"/>
        <v>0</v>
      </c>
      <c r="H37" s="227">
        <f t="shared" si="1"/>
        <v>0</v>
      </c>
      <c r="I37" s="228">
        <f t="shared" si="2"/>
        <v>0</v>
      </c>
      <c r="J37" s="6"/>
    </row>
    <row r="38" spans="1:10" x14ac:dyDescent="0.2">
      <c r="A38" s="1"/>
      <c r="B38" s="360"/>
      <c r="C38" s="361"/>
      <c r="D38" s="361"/>
      <c r="E38" s="364"/>
      <c r="F38" s="226"/>
      <c r="G38" s="227">
        <f t="shared" si="0"/>
        <v>0</v>
      </c>
      <c r="H38" s="227">
        <f t="shared" si="1"/>
        <v>0</v>
      </c>
      <c r="I38" s="228">
        <f t="shared" si="2"/>
        <v>0</v>
      </c>
      <c r="J38" s="6"/>
    </row>
    <row r="39" spans="1:10" x14ac:dyDescent="0.2">
      <c r="A39" s="1"/>
      <c r="B39" s="360"/>
      <c r="C39" s="361"/>
      <c r="D39" s="361"/>
      <c r="E39" s="364"/>
      <c r="F39" s="226"/>
      <c r="G39" s="227">
        <f t="shared" si="0"/>
        <v>0</v>
      </c>
      <c r="H39" s="227">
        <f t="shared" si="1"/>
        <v>0</v>
      </c>
      <c r="I39" s="228">
        <f t="shared" si="2"/>
        <v>0</v>
      </c>
      <c r="J39" s="6"/>
    </row>
    <row r="40" spans="1:10" x14ac:dyDescent="0.2">
      <c r="A40" s="1"/>
      <c r="B40" s="360"/>
      <c r="C40" s="361"/>
      <c r="D40" s="361"/>
      <c r="E40" s="364"/>
      <c r="F40" s="226"/>
      <c r="G40" s="227">
        <f t="shared" si="0"/>
        <v>0</v>
      </c>
      <c r="H40" s="227">
        <f t="shared" si="1"/>
        <v>0</v>
      </c>
      <c r="I40" s="228">
        <f t="shared" si="2"/>
        <v>0</v>
      </c>
      <c r="J40" s="6"/>
    </row>
    <row r="41" spans="1:10" x14ac:dyDescent="0.2">
      <c r="A41" s="1"/>
      <c r="B41" s="360"/>
      <c r="C41" s="361"/>
      <c r="D41" s="361"/>
      <c r="E41" s="364"/>
      <c r="F41" s="226"/>
      <c r="G41" s="227">
        <f t="shared" si="0"/>
        <v>0</v>
      </c>
      <c r="H41" s="227">
        <f t="shared" si="1"/>
        <v>0</v>
      </c>
      <c r="I41" s="228">
        <f t="shared" si="2"/>
        <v>0</v>
      </c>
      <c r="J41" s="6"/>
    </row>
    <row r="42" spans="1:10" x14ac:dyDescent="0.2">
      <c r="A42" s="1"/>
      <c r="B42" s="360"/>
      <c r="C42" s="361"/>
      <c r="D42" s="361"/>
      <c r="E42" s="364"/>
      <c r="F42" s="226"/>
      <c r="G42" s="227">
        <f t="shared" si="0"/>
        <v>0</v>
      </c>
      <c r="H42" s="227">
        <f t="shared" si="1"/>
        <v>0</v>
      </c>
      <c r="I42" s="228">
        <f t="shared" si="2"/>
        <v>0</v>
      </c>
      <c r="J42" s="6"/>
    </row>
    <row r="43" spans="1:10" x14ac:dyDescent="0.2">
      <c r="A43" s="1"/>
      <c r="B43" s="360"/>
      <c r="C43" s="361"/>
      <c r="D43" s="361"/>
      <c r="E43" s="364"/>
      <c r="F43" s="226"/>
      <c r="G43" s="227">
        <f t="shared" si="0"/>
        <v>0</v>
      </c>
      <c r="H43" s="227">
        <f t="shared" si="1"/>
        <v>0</v>
      </c>
      <c r="I43" s="228">
        <f t="shared" si="2"/>
        <v>0</v>
      </c>
      <c r="J43" s="6"/>
    </row>
    <row r="44" spans="1:10" x14ac:dyDescent="0.2">
      <c r="A44" s="1"/>
      <c r="B44" s="360"/>
      <c r="C44" s="361"/>
      <c r="D44" s="361"/>
      <c r="E44" s="364"/>
      <c r="F44" s="226"/>
      <c r="G44" s="227">
        <f t="shared" si="0"/>
        <v>0</v>
      </c>
      <c r="H44" s="227">
        <f t="shared" si="1"/>
        <v>0</v>
      </c>
      <c r="I44" s="228">
        <f t="shared" si="2"/>
        <v>0</v>
      </c>
      <c r="J44" s="6"/>
    </row>
    <row r="45" spans="1:10" x14ac:dyDescent="0.2">
      <c r="A45" s="1"/>
      <c r="B45" s="360"/>
      <c r="C45" s="361"/>
      <c r="D45" s="361"/>
      <c r="E45" s="364"/>
      <c r="F45" s="226"/>
      <c r="G45" s="227">
        <f t="shared" si="0"/>
        <v>0</v>
      </c>
      <c r="H45" s="227">
        <f t="shared" si="1"/>
        <v>0</v>
      </c>
      <c r="I45" s="228">
        <f t="shared" si="2"/>
        <v>0</v>
      </c>
      <c r="J45" s="6"/>
    </row>
    <row r="46" spans="1:10" x14ac:dyDescent="0.2">
      <c r="A46" s="1"/>
      <c r="B46" s="360"/>
      <c r="C46" s="361"/>
      <c r="D46" s="361"/>
      <c r="E46" s="364"/>
      <c r="F46" s="226"/>
      <c r="G46" s="227">
        <f t="shared" si="0"/>
        <v>0</v>
      </c>
      <c r="H46" s="227">
        <f t="shared" si="1"/>
        <v>0</v>
      </c>
      <c r="I46" s="228">
        <f t="shared" si="2"/>
        <v>0</v>
      </c>
      <c r="J46" s="6"/>
    </row>
    <row r="47" spans="1:10" x14ac:dyDescent="0.2">
      <c r="A47" s="1"/>
      <c r="B47" s="360"/>
      <c r="C47" s="361"/>
      <c r="D47" s="361"/>
      <c r="E47" s="364"/>
      <c r="F47" s="226"/>
      <c r="G47" s="227">
        <f t="shared" si="0"/>
        <v>0</v>
      </c>
      <c r="H47" s="227">
        <f t="shared" si="1"/>
        <v>0</v>
      </c>
      <c r="I47" s="228">
        <f t="shared" si="2"/>
        <v>0</v>
      </c>
      <c r="J47" s="6"/>
    </row>
    <row r="48" spans="1:10" x14ac:dyDescent="0.2">
      <c r="A48" s="1"/>
      <c r="B48" s="360"/>
      <c r="C48" s="361"/>
      <c r="D48" s="361"/>
      <c r="E48" s="364"/>
      <c r="F48" s="226"/>
      <c r="G48" s="227">
        <f t="shared" si="0"/>
        <v>0</v>
      </c>
      <c r="H48" s="227">
        <f t="shared" si="1"/>
        <v>0</v>
      </c>
      <c r="I48" s="228">
        <f t="shared" si="2"/>
        <v>0</v>
      </c>
      <c r="J48" s="6"/>
    </row>
    <row r="49" spans="1:10" x14ac:dyDescent="0.2">
      <c r="A49" s="1"/>
      <c r="B49" s="17" t="s">
        <v>570</v>
      </c>
      <c r="C49" s="188">
        <f>SUM(C9:C48)</f>
        <v>0</v>
      </c>
      <c r="D49" s="3"/>
      <c r="E49" s="18" t="s">
        <v>628</v>
      </c>
      <c r="F49" s="3"/>
      <c r="G49" s="3"/>
      <c r="H49" s="38"/>
      <c r="I49" s="188">
        <f>SUM(I9:I48)</f>
        <v>0</v>
      </c>
      <c r="J49" s="6"/>
    </row>
    <row r="50" spans="1:10" x14ac:dyDescent="0.2">
      <c r="A50" s="1"/>
      <c r="B50" s="17"/>
      <c r="C50" s="3"/>
      <c r="D50" s="3"/>
      <c r="E50" s="3"/>
      <c r="F50" s="3"/>
      <c r="G50" s="3"/>
      <c r="H50" s="38"/>
      <c r="I50" s="38"/>
      <c r="J50" s="6"/>
    </row>
    <row r="51" spans="1:10" ht="1.5" customHeight="1" x14ac:dyDescent="0.2">
      <c r="A51" s="167"/>
      <c r="B51" s="125"/>
      <c r="C51" s="22"/>
      <c r="D51" s="22"/>
      <c r="E51" s="22"/>
      <c r="F51" s="22"/>
      <c r="G51" s="22"/>
      <c r="H51" s="126"/>
      <c r="I51" s="126"/>
      <c r="J51" s="47"/>
    </row>
    <row r="52" spans="1:10" ht="0.75" customHeight="1" x14ac:dyDescent="0.2">
      <c r="A52" s="2"/>
      <c r="B52" s="7"/>
      <c r="C52" s="7"/>
      <c r="D52" s="7"/>
      <c r="E52" s="7"/>
      <c r="F52" s="7"/>
      <c r="G52" s="7"/>
      <c r="H52" s="39"/>
      <c r="I52" s="7"/>
      <c r="J52" s="8"/>
    </row>
  </sheetData>
  <sheetProtection algorithmName="SHA-512" hashValue="BZDM3sQ+JK2FTJU0bGAo4vyxgzaf9ldvGm+pOWlDgu1vNHZJ/f1/4KI4fGFrVVnJftfYXoo+J1suYXbanY+Y/A==" saltValue="jMFXFJQudSeT7Ir3Wr+NaQ==" spinCount="100000" sheet="1" insertRows="0"/>
  <mergeCells count="5">
    <mergeCell ref="A7:J7"/>
    <mergeCell ref="B2:E2"/>
    <mergeCell ref="B5:I5"/>
    <mergeCell ref="B4:I4"/>
    <mergeCell ref="A6:J6"/>
  </mergeCells>
  <phoneticPr fontId="0" type="noConversion"/>
  <printOptions horizontalCentered="1" verticalCentered="1"/>
  <pageMargins left="0.35433070866141736" right="0.35433070866141736" top="0.39370078740157483" bottom="0.70866141732283472" header="0.19685039370078741" footer="0.39370078740157483"/>
  <pageSetup paperSize="9" scale="74" orientation="landscape" horizontalDpi="300" verticalDpi="300" r:id="rId1"/>
  <headerFooter alignWithMargins="0">
    <oddHeader xml:space="preserve">&amp;C&amp;"Arial,Bold"Office of Local Government - 2021-22 Permissible Income Workpapers </oddHeader>
    <oddFoote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3">
    <tabColor rgb="FF00B050"/>
    <pageSetUpPr fitToPage="1"/>
  </sheetPr>
  <dimension ref="A1:L62"/>
  <sheetViews>
    <sheetView zoomScale="115" zoomScaleNormal="115" workbookViewId="0">
      <selection activeCell="P18" sqref="P18"/>
    </sheetView>
  </sheetViews>
  <sheetFormatPr defaultRowHeight="12.75" x14ac:dyDescent="0.2"/>
  <cols>
    <col min="1" max="1" width="2.42578125" customWidth="1"/>
    <col min="2" max="2" width="10.85546875" customWidth="1"/>
    <col min="12" max="12" width="2.5703125" customWidth="1"/>
  </cols>
  <sheetData>
    <row r="1" spans="1:12" x14ac:dyDescent="0.2">
      <c r="A1" s="370"/>
      <c r="B1" s="4"/>
      <c r="C1" s="4"/>
      <c r="D1" s="4"/>
      <c r="E1" s="4"/>
      <c r="F1" s="4"/>
      <c r="G1" s="4"/>
      <c r="H1" s="4"/>
      <c r="I1" s="4"/>
      <c r="J1" s="4"/>
      <c r="K1" s="4"/>
      <c r="L1" s="5"/>
    </row>
    <row r="2" spans="1:12" ht="20.25" x14ac:dyDescent="0.3">
      <c r="A2" s="1"/>
      <c r="B2" s="299" t="s">
        <v>629</v>
      </c>
      <c r="C2" s="3"/>
      <c r="D2" s="3"/>
      <c r="E2" s="3"/>
      <c r="F2" s="3"/>
      <c r="G2" s="3"/>
      <c r="H2" s="3"/>
      <c r="I2" s="3"/>
      <c r="J2" s="3"/>
      <c r="K2" s="3"/>
      <c r="L2" s="6"/>
    </row>
    <row r="3" spans="1:12" x14ac:dyDescent="0.2">
      <c r="A3" s="1"/>
      <c r="B3" s="3"/>
      <c r="C3" s="3"/>
      <c r="D3" s="3"/>
      <c r="E3" s="3"/>
      <c r="F3" s="3"/>
      <c r="G3" s="3"/>
      <c r="H3" s="3"/>
      <c r="I3" s="3"/>
      <c r="J3" s="3"/>
      <c r="K3" s="3"/>
      <c r="L3" s="6"/>
    </row>
    <row r="4" spans="1:12" ht="15.75" x14ac:dyDescent="0.25">
      <c r="A4" s="1"/>
      <c r="B4" s="298" t="s">
        <v>630</v>
      </c>
      <c r="C4" s="3"/>
      <c r="D4" s="3"/>
      <c r="E4" s="3"/>
      <c r="F4" s="3"/>
      <c r="G4" s="3"/>
      <c r="H4" s="3"/>
      <c r="I4" s="3"/>
      <c r="J4" s="3"/>
      <c r="K4" s="3"/>
      <c r="L4" s="6"/>
    </row>
    <row r="5" spans="1:12" ht="15" x14ac:dyDescent="0.2">
      <c r="A5" s="1"/>
      <c r="B5" s="264"/>
      <c r="C5" s="264"/>
      <c r="D5" s="264"/>
      <c r="E5" s="264"/>
      <c r="F5" s="264"/>
      <c r="G5" s="264"/>
      <c r="H5" s="264"/>
      <c r="I5" s="264"/>
      <c r="J5" s="264"/>
      <c r="K5" s="264"/>
      <c r="L5" s="6"/>
    </row>
    <row r="6" spans="1:12" ht="15.75" x14ac:dyDescent="0.25">
      <c r="A6" s="1"/>
      <c r="B6" s="48" t="s">
        <v>422</v>
      </c>
      <c r="C6" s="264" t="s">
        <v>631</v>
      </c>
      <c r="D6" s="264"/>
      <c r="E6" s="264"/>
      <c r="F6" s="264"/>
      <c r="G6" s="264"/>
      <c r="H6" s="264"/>
      <c r="I6" s="264"/>
      <c r="J6" s="264"/>
      <c r="K6" s="264"/>
      <c r="L6" s="6"/>
    </row>
    <row r="7" spans="1:12" ht="15.75" x14ac:dyDescent="0.25">
      <c r="A7" s="1"/>
      <c r="B7" s="48"/>
      <c r="C7" s="264" t="s">
        <v>632</v>
      </c>
      <c r="D7" s="264"/>
      <c r="E7" s="264"/>
      <c r="F7" s="264"/>
      <c r="G7" s="264"/>
      <c r="H7" s="264"/>
      <c r="I7" s="264"/>
      <c r="J7" s="264"/>
      <c r="K7" s="264"/>
      <c r="L7" s="6"/>
    </row>
    <row r="8" spans="1:12" ht="15.75" x14ac:dyDescent="0.25">
      <c r="A8" s="1"/>
      <c r="B8" s="48"/>
      <c r="C8" s="264"/>
      <c r="D8" s="264"/>
      <c r="E8" s="264"/>
      <c r="F8" s="264"/>
      <c r="G8" s="264"/>
      <c r="H8" s="264"/>
      <c r="I8" s="264"/>
      <c r="J8" s="264"/>
      <c r="K8" s="264"/>
      <c r="L8" s="6"/>
    </row>
    <row r="9" spans="1:12" ht="15.75" x14ac:dyDescent="0.25">
      <c r="A9" s="1"/>
      <c r="B9" s="48"/>
      <c r="C9" s="48" t="s">
        <v>591</v>
      </c>
      <c r="D9" s="264" t="s">
        <v>633</v>
      </c>
      <c r="E9" s="264"/>
      <c r="F9" s="264"/>
      <c r="G9" s="264"/>
      <c r="H9" s="264"/>
      <c r="I9" s="264"/>
      <c r="J9" s="264"/>
      <c r="K9" s="264"/>
      <c r="L9" s="6"/>
    </row>
    <row r="10" spans="1:12" ht="15.75" x14ac:dyDescent="0.25">
      <c r="A10" s="1"/>
      <c r="B10" s="48"/>
      <c r="C10" s="264"/>
      <c r="D10" s="264" t="s">
        <v>634</v>
      </c>
      <c r="E10" s="264"/>
      <c r="F10" s="264"/>
      <c r="G10" s="264"/>
      <c r="H10" s="264"/>
      <c r="I10" s="264"/>
      <c r="J10" s="264"/>
      <c r="K10" s="264"/>
      <c r="L10" s="6"/>
    </row>
    <row r="11" spans="1:12" ht="15.75" x14ac:dyDescent="0.25">
      <c r="A11" s="1"/>
      <c r="B11" s="48"/>
      <c r="C11" s="264"/>
      <c r="D11" s="264"/>
      <c r="E11" s="264"/>
      <c r="F11" s="264"/>
      <c r="G11" s="264"/>
      <c r="H11" s="264"/>
      <c r="I11" s="264"/>
      <c r="J11" s="264"/>
      <c r="K11" s="264"/>
      <c r="L11" s="6"/>
    </row>
    <row r="12" spans="1:12" ht="15.75" x14ac:dyDescent="0.25">
      <c r="A12" s="1"/>
      <c r="B12" s="48" t="s">
        <v>263</v>
      </c>
      <c r="C12" s="264"/>
      <c r="D12" s="264"/>
      <c r="E12" s="264"/>
      <c r="F12" s="264"/>
      <c r="G12" s="264"/>
      <c r="H12" s="264"/>
      <c r="I12" s="264"/>
      <c r="J12" s="264"/>
      <c r="K12" s="264"/>
      <c r="L12" s="6"/>
    </row>
    <row r="13" spans="1:12" ht="15" x14ac:dyDescent="0.2">
      <c r="A13" s="1"/>
      <c r="B13" s="300" t="s">
        <v>264</v>
      </c>
      <c r="C13" s="264" t="s">
        <v>635</v>
      </c>
      <c r="D13" s="264"/>
      <c r="E13" s="264"/>
      <c r="F13" s="264"/>
      <c r="G13" s="264"/>
      <c r="H13" s="264"/>
      <c r="I13" s="264"/>
      <c r="J13" s="264"/>
      <c r="K13" s="264"/>
      <c r="L13" s="6"/>
    </row>
    <row r="14" spans="1:12" ht="15" x14ac:dyDescent="0.2">
      <c r="A14" s="1"/>
      <c r="B14" s="300"/>
      <c r="C14" s="264" t="s">
        <v>636</v>
      </c>
      <c r="D14" s="264"/>
      <c r="E14" s="264"/>
      <c r="F14" s="264"/>
      <c r="G14" s="264"/>
      <c r="H14" s="264"/>
      <c r="I14" s="264"/>
      <c r="J14" s="264"/>
      <c r="K14" s="264"/>
      <c r="L14" s="6"/>
    </row>
    <row r="15" spans="1:12" ht="15" x14ac:dyDescent="0.2">
      <c r="A15" s="1"/>
      <c r="B15" s="300"/>
      <c r="C15" s="264" t="s">
        <v>637</v>
      </c>
      <c r="D15" s="264"/>
      <c r="E15" s="264"/>
      <c r="F15" s="264"/>
      <c r="G15" s="264"/>
      <c r="H15" s="264"/>
      <c r="I15" s="264"/>
      <c r="J15" s="264"/>
      <c r="K15" s="264"/>
      <c r="L15" s="6"/>
    </row>
    <row r="16" spans="1:12" ht="15" x14ac:dyDescent="0.2">
      <c r="A16" s="1"/>
      <c r="B16" s="300"/>
      <c r="C16" s="264" t="s">
        <v>638</v>
      </c>
      <c r="D16" s="264"/>
      <c r="E16" s="264"/>
      <c r="F16" s="264"/>
      <c r="G16" s="264"/>
      <c r="H16" s="264"/>
      <c r="I16" s="264"/>
      <c r="J16" s="264"/>
      <c r="K16" s="264"/>
      <c r="L16" s="6"/>
    </row>
    <row r="17" spans="1:12" ht="15" x14ac:dyDescent="0.2">
      <c r="A17" s="1"/>
      <c r="B17" s="300"/>
      <c r="C17" s="264"/>
      <c r="D17" s="264"/>
      <c r="E17" s="264"/>
      <c r="F17" s="264"/>
      <c r="G17" s="264"/>
      <c r="H17" s="264"/>
      <c r="I17" s="264"/>
      <c r="J17" s="264"/>
      <c r="K17" s="264"/>
      <c r="L17" s="6"/>
    </row>
    <row r="18" spans="1:12" ht="15" x14ac:dyDescent="0.2">
      <c r="A18" s="1"/>
      <c r="B18" s="300" t="s">
        <v>264</v>
      </c>
      <c r="C18" s="264" t="s">
        <v>639</v>
      </c>
      <c r="D18" s="264"/>
      <c r="E18" s="264"/>
      <c r="F18" s="264"/>
      <c r="G18" s="264"/>
      <c r="H18" s="264"/>
      <c r="I18" s="264"/>
      <c r="J18" s="264"/>
      <c r="K18" s="264"/>
      <c r="L18" s="6"/>
    </row>
    <row r="19" spans="1:12" ht="15" x14ac:dyDescent="0.2">
      <c r="A19" s="1"/>
      <c r="B19" s="300"/>
      <c r="C19" s="264" t="s">
        <v>640</v>
      </c>
      <c r="D19" s="264"/>
      <c r="E19" s="264"/>
      <c r="F19" s="264"/>
      <c r="G19" s="264"/>
      <c r="H19" s="264"/>
      <c r="I19" s="264"/>
      <c r="J19" s="264"/>
      <c r="K19" s="264"/>
      <c r="L19" s="6"/>
    </row>
    <row r="20" spans="1:12" ht="15" x14ac:dyDescent="0.2">
      <c r="A20" s="1"/>
      <c r="B20" s="300"/>
      <c r="C20" s="264" t="s">
        <v>641</v>
      </c>
      <c r="D20" s="264"/>
      <c r="E20" s="264"/>
      <c r="F20" s="264"/>
      <c r="G20" s="264"/>
      <c r="H20" s="264"/>
      <c r="I20" s="264"/>
      <c r="J20" s="264"/>
      <c r="K20" s="264"/>
      <c r="L20" s="6"/>
    </row>
    <row r="21" spans="1:12" ht="15" x14ac:dyDescent="0.2">
      <c r="A21" s="1"/>
      <c r="B21" s="300"/>
      <c r="C21" s="264"/>
      <c r="D21" s="264"/>
      <c r="E21" s="264"/>
      <c r="F21" s="264"/>
      <c r="G21" s="264"/>
      <c r="H21" s="264"/>
      <c r="I21" s="264"/>
      <c r="J21" s="264"/>
      <c r="K21" s="264"/>
      <c r="L21" s="6"/>
    </row>
    <row r="22" spans="1:12" ht="15" x14ac:dyDescent="0.2">
      <c r="A22" s="1"/>
      <c r="B22" s="300" t="s">
        <v>264</v>
      </c>
      <c r="C22" s="264" t="s">
        <v>642</v>
      </c>
      <c r="D22" s="264"/>
      <c r="E22" s="264"/>
      <c r="F22" s="264"/>
      <c r="G22" s="264"/>
      <c r="H22" s="264"/>
      <c r="I22" s="264"/>
      <c r="J22" s="264"/>
      <c r="K22" s="264"/>
      <c r="L22" s="6"/>
    </row>
    <row r="23" spans="1:12" ht="15" x14ac:dyDescent="0.2">
      <c r="A23" s="1"/>
      <c r="B23" s="300"/>
      <c r="C23" s="264" t="s">
        <v>643</v>
      </c>
      <c r="D23" s="264"/>
      <c r="E23" s="264"/>
      <c r="F23" s="264"/>
      <c r="G23" s="264"/>
      <c r="H23" s="264"/>
      <c r="I23" s="264"/>
      <c r="J23" s="264"/>
      <c r="K23" s="264"/>
      <c r="L23" s="6"/>
    </row>
    <row r="24" spans="1:12" ht="15" x14ac:dyDescent="0.2">
      <c r="A24" s="1"/>
      <c r="B24" s="300"/>
      <c r="C24" s="264"/>
      <c r="D24" s="264"/>
      <c r="E24" s="264"/>
      <c r="F24" s="264"/>
      <c r="G24" s="264"/>
      <c r="H24" s="264"/>
      <c r="I24" s="264"/>
      <c r="J24" s="264"/>
      <c r="K24" s="264"/>
      <c r="L24" s="6"/>
    </row>
    <row r="25" spans="1:12" ht="18" x14ac:dyDescent="0.25">
      <c r="A25" s="1"/>
      <c r="B25" s="642" t="s">
        <v>274</v>
      </c>
      <c r="C25" s="642"/>
      <c r="D25" s="642"/>
      <c r="E25" s="642"/>
      <c r="F25" s="642"/>
      <c r="G25" s="642"/>
      <c r="H25" s="642"/>
      <c r="I25" s="642"/>
      <c r="J25" s="642"/>
      <c r="K25" s="642"/>
      <c r="L25" s="6"/>
    </row>
    <row r="26" spans="1:12" ht="15" x14ac:dyDescent="0.2">
      <c r="A26" s="1"/>
      <c r="B26" s="300"/>
      <c r="C26" s="264"/>
      <c r="D26" s="264"/>
      <c r="E26" s="264"/>
      <c r="F26" s="264"/>
      <c r="G26" s="264"/>
      <c r="H26" s="264"/>
      <c r="I26" s="264"/>
      <c r="J26" s="264"/>
      <c r="K26" s="264"/>
      <c r="L26" s="6"/>
    </row>
    <row r="27" spans="1:12" ht="15.75" x14ac:dyDescent="0.25">
      <c r="A27" s="1"/>
      <c r="B27" s="173" t="s">
        <v>644</v>
      </c>
      <c r="C27" s="177"/>
      <c r="D27" s="264"/>
      <c r="E27" s="264"/>
      <c r="F27" s="264"/>
      <c r="G27" s="264"/>
      <c r="H27" s="264"/>
      <c r="I27" s="264"/>
      <c r="J27" s="264"/>
      <c r="K27" s="264"/>
      <c r="L27" s="6"/>
    </row>
    <row r="28" spans="1:12" ht="15" x14ac:dyDescent="0.2">
      <c r="A28" s="1"/>
      <c r="B28" s="177"/>
      <c r="C28" s="177"/>
      <c r="D28" s="264"/>
      <c r="E28" s="264"/>
      <c r="F28" s="264"/>
      <c r="G28" s="264"/>
      <c r="H28" s="264"/>
      <c r="I28" s="264"/>
      <c r="J28" s="264"/>
      <c r="K28" s="264"/>
      <c r="L28" s="6"/>
    </row>
    <row r="29" spans="1:12" ht="15" x14ac:dyDescent="0.2">
      <c r="A29" s="1"/>
      <c r="B29" s="177" t="s">
        <v>645</v>
      </c>
      <c r="C29" s="177"/>
      <c r="D29" s="264"/>
      <c r="E29" s="264"/>
      <c r="F29" s="264"/>
      <c r="G29" s="264"/>
      <c r="H29" s="264"/>
      <c r="I29" s="264"/>
      <c r="J29" s="264"/>
      <c r="K29" s="264"/>
      <c r="L29" s="6"/>
    </row>
    <row r="30" spans="1:12" ht="15" x14ac:dyDescent="0.2">
      <c r="A30" s="1"/>
      <c r="B30" s="177" t="s">
        <v>646</v>
      </c>
      <c r="C30" s="177"/>
      <c r="D30" s="264"/>
      <c r="E30" s="264"/>
      <c r="F30" s="264"/>
      <c r="G30" s="264"/>
      <c r="H30" s="264"/>
      <c r="I30" s="264"/>
      <c r="J30" s="264"/>
      <c r="K30" s="264"/>
      <c r="L30" s="6"/>
    </row>
    <row r="31" spans="1:12" ht="15" x14ac:dyDescent="0.2">
      <c r="A31" s="1"/>
      <c r="B31" s="177" t="s">
        <v>647</v>
      </c>
      <c r="C31" s="177"/>
      <c r="D31" s="264"/>
      <c r="E31" s="264"/>
      <c r="F31" s="264"/>
      <c r="G31" s="264"/>
      <c r="H31" s="264"/>
      <c r="I31" s="264"/>
      <c r="J31" s="264"/>
      <c r="K31" s="264"/>
      <c r="L31" s="6"/>
    </row>
    <row r="32" spans="1:12" ht="15" x14ac:dyDescent="0.2">
      <c r="A32" s="1"/>
      <c r="B32" s="177" t="s">
        <v>648</v>
      </c>
      <c r="C32" s="177"/>
      <c r="D32" s="264"/>
      <c r="E32" s="264"/>
      <c r="F32" s="264"/>
      <c r="G32" s="264"/>
      <c r="H32" s="264"/>
      <c r="I32" s="264"/>
      <c r="J32" s="264"/>
      <c r="K32" s="264"/>
      <c r="L32" s="6"/>
    </row>
    <row r="33" spans="1:12" ht="15" x14ac:dyDescent="0.2">
      <c r="A33" s="1"/>
      <c r="B33" s="177" t="s">
        <v>649</v>
      </c>
      <c r="C33" s="177"/>
      <c r="D33" s="264"/>
      <c r="E33" s="264"/>
      <c r="F33" s="264"/>
      <c r="G33" s="264"/>
      <c r="H33" s="264"/>
      <c r="I33" s="264"/>
      <c r="J33" s="264"/>
      <c r="K33" s="264"/>
      <c r="L33" s="6"/>
    </row>
    <row r="34" spans="1:12" ht="15" x14ac:dyDescent="0.2">
      <c r="A34" s="1"/>
      <c r="B34" s="177"/>
      <c r="C34" s="177"/>
      <c r="D34" s="264"/>
      <c r="E34" s="264"/>
      <c r="F34" s="264"/>
      <c r="G34" s="264"/>
      <c r="H34" s="264"/>
      <c r="I34" s="264"/>
      <c r="J34" s="264"/>
      <c r="K34" s="264"/>
      <c r="L34" s="6"/>
    </row>
    <row r="35" spans="1:12" ht="15.75" x14ac:dyDescent="0.25">
      <c r="A35" s="1"/>
      <c r="B35" s="302" t="s">
        <v>591</v>
      </c>
      <c r="C35" s="177" t="s">
        <v>650</v>
      </c>
      <c r="D35" s="264"/>
      <c r="E35" s="264"/>
      <c r="F35" s="264"/>
      <c r="G35" s="264"/>
      <c r="H35" s="264"/>
      <c r="I35" s="264"/>
      <c r="J35" s="264"/>
      <c r="K35" s="264"/>
      <c r="L35" s="6"/>
    </row>
    <row r="36" spans="1:12" ht="15" x14ac:dyDescent="0.2">
      <c r="A36" s="1"/>
      <c r="B36" s="177"/>
      <c r="C36" s="177" t="s">
        <v>651</v>
      </c>
      <c r="D36" s="264"/>
      <c r="E36" s="264"/>
      <c r="F36" s="264"/>
      <c r="G36" s="264"/>
      <c r="H36" s="264"/>
      <c r="I36" s="264"/>
      <c r="J36" s="264"/>
      <c r="K36" s="264"/>
      <c r="L36" s="6"/>
    </row>
    <row r="37" spans="1:12" ht="15" x14ac:dyDescent="0.2">
      <c r="A37" s="1"/>
      <c r="B37" s="177"/>
      <c r="C37" s="177" t="s">
        <v>652</v>
      </c>
      <c r="D37" s="264"/>
      <c r="E37" s="264"/>
      <c r="F37" s="264"/>
      <c r="G37" s="264"/>
      <c r="H37" s="264"/>
      <c r="I37" s="264"/>
      <c r="J37" s="264"/>
      <c r="K37" s="264"/>
      <c r="L37" s="6"/>
    </row>
    <row r="38" spans="1:12" ht="15" x14ac:dyDescent="0.2">
      <c r="A38" s="1"/>
      <c r="B38" s="177"/>
      <c r="C38" s="177"/>
      <c r="D38" s="264"/>
      <c r="E38" s="264"/>
      <c r="F38" s="264"/>
      <c r="G38" s="264"/>
      <c r="H38" s="264"/>
      <c r="I38" s="264"/>
      <c r="J38" s="264"/>
      <c r="K38" s="264"/>
      <c r="L38" s="6"/>
    </row>
    <row r="39" spans="1:12" ht="15" x14ac:dyDescent="0.2">
      <c r="A39" s="1"/>
      <c r="B39" s="177"/>
      <c r="C39" s="177" t="s">
        <v>653</v>
      </c>
      <c r="D39" s="264"/>
      <c r="E39" s="264"/>
      <c r="F39" s="264"/>
      <c r="G39" s="264"/>
      <c r="H39" s="264"/>
      <c r="I39" s="264"/>
      <c r="J39" s="264"/>
      <c r="K39" s="264"/>
      <c r="L39" s="6"/>
    </row>
    <row r="40" spans="1:12" ht="15.75" x14ac:dyDescent="0.25">
      <c r="A40" s="1"/>
      <c r="B40" s="177"/>
      <c r="C40" s="177" t="s">
        <v>654</v>
      </c>
      <c r="D40" s="264"/>
      <c r="E40" s="264"/>
      <c r="F40" s="264"/>
      <c r="G40" s="264"/>
      <c r="H40" s="264"/>
      <c r="I40" s="264"/>
      <c r="J40" s="264"/>
      <c r="K40" s="264"/>
      <c r="L40" s="6"/>
    </row>
    <row r="41" spans="1:12" ht="15.75" x14ac:dyDescent="0.25">
      <c r="A41" s="1"/>
      <c r="B41" s="177"/>
      <c r="C41" s="177" t="s">
        <v>655</v>
      </c>
      <c r="D41" s="264"/>
      <c r="E41" s="264"/>
      <c r="F41" s="264"/>
      <c r="G41" s="264"/>
      <c r="H41" s="264"/>
      <c r="I41" s="264"/>
      <c r="J41" s="264"/>
      <c r="K41" s="264"/>
      <c r="L41" s="6"/>
    </row>
    <row r="42" spans="1:12" ht="15" x14ac:dyDescent="0.2">
      <c r="A42" s="1"/>
      <c r="B42" s="177"/>
      <c r="C42" s="177" t="s">
        <v>656</v>
      </c>
      <c r="D42" s="264"/>
      <c r="E42" s="264"/>
      <c r="F42" s="264"/>
      <c r="G42" s="264"/>
      <c r="H42" s="264"/>
      <c r="I42" s="264"/>
      <c r="J42" s="264"/>
      <c r="K42" s="264"/>
      <c r="L42" s="6"/>
    </row>
    <row r="43" spans="1:12" ht="15" x14ac:dyDescent="0.2">
      <c r="A43" s="1"/>
      <c r="B43" s="177"/>
      <c r="C43" s="177"/>
      <c r="D43" s="264"/>
      <c r="E43" s="264"/>
      <c r="F43" s="264"/>
      <c r="G43" s="264"/>
      <c r="H43" s="264"/>
      <c r="I43" s="264"/>
      <c r="J43" s="264"/>
      <c r="K43" s="264"/>
      <c r="L43" s="6"/>
    </row>
    <row r="44" spans="1:12" ht="15.75" x14ac:dyDescent="0.25">
      <c r="A44" s="1"/>
      <c r="B44" s="173" t="s">
        <v>432</v>
      </c>
      <c r="C44" s="177"/>
      <c r="D44" s="264"/>
      <c r="E44" s="264"/>
      <c r="F44" s="264"/>
      <c r="G44" s="264"/>
      <c r="H44" s="264"/>
      <c r="I44" s="264"/>
      <c r="J44" s="264"/>
      <c r="K44" s="264"/>
      <c r="L44" s="6"/>
    </row>
    <row r="45" spans="1:12" ht="15.75" x14ac:dyDescent="0.25">
      <c r="A45" s="1"/>
      <c r="B45" s="173" t="s">
        <v>433</v>
      </c>
      <c r="C45" s="177"/>
      <c r="D45" s="264"/>
      <c r="E45" s="264"/>
      <c r="F45" s="264"/>
      <c r="G45" s="264"/>
      <c r="H45" s="264"/>
      <c r="I45" s="264"/>
      <c r="J45" s="264"/>
      <c r="K45" s="264"/>
      <c r="L45" s="6"/>
    </row>
    <row r="46" spans="1:12" ht="15.75" x14ac:dyDescent="0.25">
      <c r="A46" s="1"/>
      <c r="B46" s="173" t="s">
        <v>434</v>
      </c>
      <c r="C46" s="177"/>
      <c r="D46" s="264"/>
      <c r="E46" s="264"/>
      <c r="F46" s="264"/>
      <c r="G46" s="264"/>
      <c r="H46" s="264"/>
      <c r="I46" s="264"/>
      <c r="J46" s="264"/>
      <c r="K46" s="264"/>
      <c r="L46" s="6"/>
    </row>
    <row r="47" spans="1:12" ht="15" x14ac:dyDescent="0.2">
      <c r="A47" s="1"/>
      <c r="B47" s="177"/>
      <c r="C47" s="177"/>
      <c r="D47" s="264"/>
      <c r="E47" s="264"/>
      <c r="F47" s="264"/>
      <c r="G47" s="264"/>
      <c r="H47" s="264"/>
      <c r="I47" s="264"/>
      <c r="J47" s="264"/>
      <c r="K47" s="264"/>
      <c r="L47" s="6"/>
    </row>
    <row r="48" spans="1:12" ht="15" x14ac:dyDescent="0.2">
      <c r="A48" s="1"/>
      <c r="B48" s="177" t="s">
        <v>657</v>
      </c>
      <c r="C48" s="177"/>
      <c r="D48" s="264"/>
      <c r="E48" s="264"/>
      <c r="F48" s="264"/>
      <c r="G48" s="264"/>
      <c r="H48" s="264"/>
      <c r="I48" s="264"/>
      <c r="J48" s="264"/>
      <c r="K48" s="264"/>
      <c r="L48" s="6"/>
    </row>
    <row r="49" spans="1:12" ht="15" x14ac:dyDescent="0.2">
      <c r="A49" s="1"/>
      <c r="B49" s="177" t="s">
        <v>658</v>
      </c>
      <c r="C49" s="177"/>
      <c r="D49" s="264"/>
      <c r="E49" s="264"/>
      <c r="F49" s="264"/>
      <c r="G49" s="264"/>
      <c r="H49" s="264"/>
      <c r="I49" s="264"/>
      <c r="J49" s="264"/>
      <c r="K49" s="264"/>
      <c r="L49" s="6"/>
    </row>
    <row r="50" spans="1:12" ht="15" x14ac:dyDescent="0.2">
      <c r="A50" s="1"/>
      <c r="B50" s="177" t="s">
        <v>659</v>
      </c>
      <c r="C50" s="177"/>
      <c r="D50" s="264"/>
      <c r="E50" s="264"/>
      <c r="F50" s="264"/>
      <c r="G50" s="264"/>
      <c r="H50" s="264"/>
      <c r="I50" s="264"/>
      <c r="J50" s="264"/>
      <c r="K50" s="264"/>
      <c r="L50" s="6"/>
    </row>
    <row r="51" spans="1:12" ht="15" x14ac:dyDescent="0.2">
      <c r="A51" s="2"/>
      <c r="B51" s="315"/>
      <c r="C51" s="315"/>
      <c r="D51" s="316"/>
      <c r="E51" s="316"/>
      <c r="F51" s="316"/>
      <c r="G51" s="316"/>
      <c r="H51" s="316"/>
      <c r="I51" s="316"/>
      <c r="J51" s="316"/>
      <c r="K51" s="316"/>
      <c r="L51" s="8"/>
    </row>
    <row r="52" spans="1:12" ht="15" x14ac:dyDescent="0.2">
      <c r="A52" s="25"/>
      <c r="B52" s="318"/>
      <c r="C52" s="318"/>
      <c r="D52" s="317"/>
      <c r="E52" s="317"/>
      <c r="F52" s="317"/>
      <c r="G52" s="317"/>
      <c r="H52" s="317"/>
      <c r="I52" s="317"/>
      <c r="J52" s="317"/>
      <c r="K52" s="317"/>
      <c r="L52" s="5"/>
    </row>
    <row r="53" spans="1:12" ht="15" x14ac:dyDescent="0.2">
      <c r="A53" s="1"/>
      <c r="B53" s="177" t="s">
        <v>489</v>
      </c>
      <c r="C53" s="177"/>
      <c r="D53" s="264"/>
      <c r="E53" s="264"/>
      <c r="F53" s="264"/>
      <c r="G53" s="264"/>
      <c r="H53" s="264"/>
      <c r="I53" s="264"/>
      <c r="J53" s="264"/>
      <c r="K53" s="264"/>
      <c r="L53" s="6"/>
    </row>
    <row r="54" spans="1:12" ht="15" x14ac:dyDescent="0.2">
      <c r="A54" s="1"/>
      <c r="B54" s="177" t="s">
        <v>490</v>
      </c>
      <c r="C54" s="177"/>
      <c r="D54" s="264"/>
      <c r="E54" s="264"/>
      <c r="F54" s="264"/>
      <c r="G54" s="264"/>
      <c r="H54" s="264"/>
      <c r="I54" s="264"/>
      <c r="J54" s="264"/>
      <c r="K54" s="264"/>
      <c r="L54" s="6"/>
    </row>
    <row r="55" spans="1:12" ht="15" x14ac:dyDescent="0.2">
      <c r="A55" s="1"/>
      <c r="B55" s="177" t="s">
        <v>491</v>
      </c>
      <c r="C55" s="177"/>
      <c r="D55" s="264"/>
      <c r="E55" s="264"/>
      <c r="F55" s="264"/>
      <c r="G55" s="264"/>
      <c r="H55" s="264"/>
      <c r="I55" s="264"/>
      <c r="J55" s="264"/>
      <c r="K55" s="264"/>
      <c r="L55" s="6"/>
    </row>
    <row r="56" spans="1:12" ht="15" x14ac:dyDescent="0.2">
      <c r="A56" s="1"/>
      <c r="B56" s="177" t="s">
        <v>492</v>
      </c>
      <c r="C56" s="177"/>
      <c r="D56" s="264"/>
      <c r="E56" s="264"/>
      <c r="F56" s="264"/>
      <c r="G56" s="264"/>
      <c r="H56" s="264"/>
      <c r="I56" s="264"/>
      <c r="J56" s="264"/>
      <c r="K56" s="264"/>
      <c r="L56" s="6"/>
    </row>
    <row r="57" spans="1:12" ht="15" x14ac:dyDescent="0.2">
      <c r="A57" s="1"/>
      <c r="B57" s="177"/>
      <c r="C57" s="177"/>
      <c r="D57" s="264"/>
      <c r="E57" s="264"/>
      <c r="F57" s="264"/>
      <c r="G57" s="264"/>
      <c r="H57" s="264"/>
      <c r="I57" s="264"/>
      <c r="J57" s="264"/>
      <c r="K57" s="264"/>
      <c r="L57" s="6"/>
    </row>
    <row r="58" spans="1:12" ht="15" x14ac:dyDescent="0.2">
      <c r="A58" s="1"/>
      <c r="B58" s="177" t="s">
        <v>493</v>
      </c>
      <c r="C58" s="177"/>
      <c r="D58" s="264"/>
      <c r="E58" s="264"/>
      <c r="F58" s="264"/>
      <c r="G58" s="264"/>
      <c r="H58" s="264"/>
      <c r="I58" s="264"/>
      <c r="J58" s="264"/>
      <c r="K58" s="264"/>
      <c r="L58" s="6"/>
    </row>
    <row r="59" spans="1:12" ht="15" x14ac:dyDescent="0.2">
      <c r="A59" s="1"/>
      <c r="B59" s="177" t="s">
        <v>494</v>
      </c>
      <c r="C59" s="177"/>
      <c r="D59" s="264"/>
      <c r="E59" s="264"/>
      <c r="F59" s="264"/>
      <c r="G59" s="264"/>
      <c r="H59" s="264"/>
      <c r="I59" s="264"/>
      <c r="J59" s="264"/>
      <c r="K59" s="264"/>
      <c r="L59" s="6"/>
    </row>
    <row r="60" spans="1:12" ht="15" x14ac:dyDescent="0.2">
      <c r="A60" s="1"/>
      <c r="B60" s="177" t="s">
        <v>495</v>
      </c>
      <c r="C60" s="177"/>
      <c r="D60" s="264"/>
      <c r="E60" s="264"/>
      <c r="F60" s="264"/>
      <c r="G60" s="264"/>
      <c r="H60" s="264"/>
      <c r="I60" s="264"/>
      <c r="J60" s="264"/>
      <c r="K60" s="264"/>
      <c r="L60" s="6"/>
    </row>
    <row r="61" spans="1:12" ht="15" x14ac:dyDescent="0.2">
      <c r="A61" s="1"/>
      <c r="B61" s="177" t="s">
        <v>496</v>
      </c>
      <c r="C61" s="177"/>
      <c r="D61" s="264"/>
      <c r="E61" s="264"/>
      <c r="F61" s="264"/>
      <c r="G61" s="264"/>
      <c r="H61" s="264"/>
      <c r="I61" s="264"/>
      <c r="J61" s="264"/>
      <c r="K61" s="264"/>
      <c r="L61" s="6"/>
    </row>
    <row r="62" spans="1:12" x14ac:dyDescent="0.2">
      <c r="A62" s="2"/>
      <c r="B62" s="7"/>
      <c r="C62" s="7"/>
      <c r="D62" s="7"/>
      <c r="E62" s="7"/>
      <c r="F62" s="7"/>
      <c r="G62" s="7"/>
      <c r="H62" s="7"/>
      <c r="I62" s="7"/>
      <c r="J62" s="7"/>
      <c r="K62" s="7"/>
      <c r="L62" s="8"/>
    </row>
  </sheetData>
  <sheetProtection algorithmName="SHA-512" hashValue="K4wY8jgYw7h5W8RSvy4rK9O4QntDPsGFmLas2D/w5nobTfRndlEO6qWJ044/H2povSAUN7ZWhY2VQgwJsTU8EQ==" saltValue="j8hwsxI61+xt6bnpiRelHQ==" spinCount="100000" sheet="1" objects="1" scenarios="1"/>
  <mergeCells count="1">
    <mergeCell ref="B25:K25"/>
  </mergeCells>
  <phoneticPr fontId="0" type="noConversion"/>
  <printOptions horizontalCentered="1" verticalCentered="1"/>
  <pageMargins left="0.35433070866141736" right="0.35433070866141736" top="0.39370078740157483" bottom="0.70866141732283472" header="0.19685039370078741" footer="0.39370078740157483"/>
  <pageSetup paperSize="9" scale="82" orientation="portrait" horizontalDpi="300" verticalDpi="300" r:id="rId1"/>
  <headerFooter alignWithMargins="0">
    <oddHeader xml:space="preserve">&amp;C&amp;"Arial,Bold"Office of Local Government - 2021-22Permissible Income Workpapers </oddHeader>
    <oddFooter>&amp;A</oddFooter>
  </headerFooter>
  <rowBreaks count="1" manualBreakCount="1">
    <brk id="5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00B050"/>
  </sheetPr>
  <dimension ref="A1:J44"/>
  <sheetViews>
    <sheetView showGridLines="0" zoomScale="130" zoomScaleNormal="130" workbookViewId="0">
      <selection activeCell="L30" sqref="L30"/>
    </sheetView>
  </sheetViews>
  <sheetFormatPr defaultColWidth="9.140625" defaultRowHeight="12.75" x14ac:dyDescent="0.2"/>
  <cols>
    <col min="1" max="1" width="1.140625" customWidth="1"/>
    <col min="2" max="2" width="0.85546875" customWidth="1"/>
    <col min="3" max="3" width="34.140625" customWidth="1"/>
    <col min="4" max="4" width="30.42578125" style="434" hidden="1" customWidth="1"/>
    <col min="5" max="5" width="12.85546875" customWidth="1"/>
    <col min="6" max="6" width="16.140625" customWidth="1"/>
    <col min="7" max="7" width="16.5703125" customWidth="1"/>
    <col min="8" max="8" width="14.5703125" customWidth="1"/>
    <col min="9" max="9" width="2.5703125" customWidth="1"/>
    <col min="10" max="10" width="0.85546875" customWidth="1"/>
  </cols>
  <sheetData>
    <row r="1" spans="1:10" ht="13.5" thickBot="1" x14ac:dyDescent="0.25">
      <c r="A1" s="392"/>
      <c r="B1" s="50"/>
      <c r="C1" s="50"/>
      <c r="D1" s="435"/>
      <c r="E1" s="50"/>
      <c r="F1" s="50"/>
      <c r="G1" s="50"/>
      <c r="H1" s="50"/>
      <c r="I1" s="50"/>
      <c r="J1" s="52"/>
    </row>
    <row r="2" spans="1:10" ht="13.5" thickTop="1" x14ac:dyDescent="0.2">
      <c r="A2" s="53"/>
      <c r="B2" s="55"/>
      <c r="C2" s="57"/>
      <c r="D2" s="436"/>
      <c r="E2" s="57"/>
      <c r="F2" s="57"/>
      <c r="G2" s="57"/>
      <c r="H2" s="57"/>
      <c r="I2" s="58"/>
      <c r="J2" s="54"/>
    </row>
    <row r="3" spans="1:10" ht="15.75" x14ac:dyDescent="0.25">
      <c r="A3" s="53"/>
      <c r="B3" s="59"/>
      <c r="C3" s="645" t="str">
        <f>IF(Identification!C9="","",Identification!C9)</f>
        <v>Select Council Name</v>
      </c>
      <c r="D3" s="646"/>
      <c r="E3" s="646"/>
      <c r="F3" s="647"/>
      <c r="G3" s="3"/>
      <c r="H3" s="18" t="s">
        <v>660</v>
      </c>
      <c r="I3" s="60"/>
      <c r="J3" s="54"/>
    </row>
    <row r="4" spans="1:10" x14ac:dyDescent="0.2">
      <c r="A4" s="53"/>
      <c r="B4" s="59"/>
      <c r="C4" s="3"/>
      <c r="D4" s="437"/>
      <c r="E4" s="3"/>
      <c r="F4" s="3"/>
      <c r="G4" s="3"/>
      <c r="H4" s="3"/>
      <c r="I4" s="60"/>
      <c r="J4" s="54"/>
    </row>
    <row r="5" spans="1:10" ht="15.75" x14ac:dyDescent="0.25">
      <c r="A5" s="53"/>
      <c r="B5" s="103" t="s">
        <v>905</v>
      </c>
      <c r="C5" s="22"/>
      <c r="D5" s="438"/>
      <c r="E5" s="22"/>
      <c r="F5" s="22"/>
      <c r="G5" s="22"/>
      <c r="H5" s="22"/>
      <c r="I5" s="104"/>
      <c r="J5" s="54"/>
    </row>
    <row r="6" spans="1:10" x14ac:dyDescent="0.2">
      <c r="A6" s="53"/>
      <c r="B6" s="59"/>
      <c r="C6" s="3"/>
      <c r="D6" s="437"/>
      <c r="E6" s="3"/>
      <c r="F6" s="3"/>
      <c r="G6" s="3"/>
      <c r="H6" s="3"/>
      <c r="I6" s="60"/>
      <c r="J6" s="54"/>
    </row>
    <row r="7" spans="1:10" x14ac:dyDescent="0.2">
      <c r="A7" s="53"/>
      <c r="B7" s="59"/>
      <c r="C7" s="3"/>
      <c r="D7" s="437"/>
      <c r="E7" s="3"/>
      <c r="F7" s="3"/>
      <c r="G7" s="3"/>
      <c r="H7" s="3"/>
      <c r="I7" s="60"/>
      <c r="J7" s="54"/>
    </row>
    <row r="8" spans="1:10" x14ac:dyDescent="0.2">
      <c r="A8" s="53"/>
      <c r="B8" s="105" t="s">
        <v>661</v>
      </c>
      <c r="C8" s="3"/>
      <c r="D8" s="437"/>
      <c r="E8" s="3"/>
      <c r="F8" s="3"/>
      <c r="G8" s="3"/>
      <c r="H8" s="224">
        <f>IF('Schedule 3'!G21="","",'Schedule 3'!G21)</f>
        <v>0</v>
      </c>
      <c r="I8" s="106" t="s">
        <v>509</v>
      </c>
      <c r="J8" s="54"/>
    </row>
    <row r="9" spans="1:10" x14ac:dyDescent="0.2">
      <c r="A9" s="53"/>
      <c r="B9" s="59"/>
      <c r="C9" s="3"/>
      <c r="D9" s="437"/>
      <c r="E9" s="3"/>
      <c r="F9" s="3"/>
      <c r="G9" s="3"/>
      <c r="H9" s="3"/>
      <c r="I9" s="60"/>
      <c r="J9" s="54"/>
    </row>
    <row r="10" spans="1:10" x14ac:dyDescent="0.2">
      <c r="A10" s="53"/>
      <c r="B10" s="105" t="s">
        <v>917</v>
      </c>
      <c r="C10" s="3"/>
      <c r="D10" s="437"/>
      <c r="E10" s="3"/>
      <c r="F10" s="3"/>
      <c r="G10" s="3"/>
      <c r="H10" s="224">
        <f>Total_1998\99_Notional_General_Income_Yield</f>
        <v>0</v>
      </c>
      <c r="I10" s="60"/>
      <c r="J10" s="54"/>
    </row>
    <row r="11" spans="1:10" x14ac:dyDescent="0.2">
      <c r="A11" s="53"/>
      <c r="B11" s="59"/>
      <c r="C11" s="3"/>
      <c r="D11" s="437"/>
      <c r="E11" s="3"/>
      <c r="F11" s="3"/>
      <c r="G11" s="3"/>
      <c r="H11" s="3"/>
      <c r="I11" s="60"/>
      <c r="J11" s="54"/>
    </row>
    <row r="12" spans="1:10" x14ac:dyDescent="0.2">
      <c r="A12" s="53"/>
      <c r="B12" s="105" t="s">
        <v>906</v>
      </c>
      <c r="C12" s="3"/>
      <c r="D12" s="437"/>
      <c r="E12" s="3"/>
      <c r="F12" s="3"/>
      <c r="G12" s="3"/>
      <c r="H12" s="224">
        <f>IF(H8="","",H8-H10)</f>
        <v>0</v>
      </c>
      <c r="I12" s="60" t="s">
        <v>662</v>
      </c>
      <c r="J12" s="54"/>
    </row>
    <row r="13" spans="1:10" x14ac:dyDescent="0.2">
      <c r="A13" s="53"/>
      <c r="B13" s="59"/>
      <c r="C13" s="3"/>
      <c r="D13" s="437"/>
      <c r="E13" s="3"/>
      <c r="F13" s="3"/>
      <c r="G13" s="3"/>
      <c r="H13" s="67" t="s">
        <v>663</v>
      </c>
      <c r="I13" s="60"/>
      <c r="J13" s="54"/>
    </row>
    <row r="14" spans="1:10" x14ac:dyDescent="0.2">
      <c r="A14" s="53"/>
      <c r="B14" s="105" t="s">
        <v>664</v>
      </c>
      <c r="C14" s="3"/>
      <c r="D14" s="437"/>
      <c r="E14" s="3"/>
      <c r="F14" s="3"/>
      <c r="G14" s="3"/>
      <c r="H14" s="3"/>
      <c r="I14" s="60"/>
      <c r="J14" s="54"/>
    </row>
    <row r="15" spans="1:10" x14ac:dyDescent="0.2">
      <c r="A15" s="53"/>
      <c r="B15" s="59"/>
      <c r="C15" s="3"/>
      <c r="D15" s="437"/>
      <c r="E15" s="3"/>
      <c r="F15" s="3"/>
      <c r="G15" s="3"/>
      <c r="H15" s="3"/>
      <c r="I15" s="60"/>
      <c r="J15" s="54"/>
    </row>
    <row r="16" spans="1:10" x14ac:dyDescent="0.2">
      <c r="A16" s="53"/>
      <c r="B16" s="59"/>
      <c r="C16" s="107" t="s">
        <v>665</v>
      </c>
      <c r="D16" s="439"/>
      <c r="E16" s="108"/>
      <c r="F16" s="108"/>
      <c r="G16" s="108"/>
      <c r="H16" s="109"/>
      <c r="I16" s="110"/>
      <c r="J16" s="54"/>
    </row>
    <row r="17" spans="1:10" x14ac:dyDescent="0.2">
      <c r="A17" s="53"/>
      <c r="B17" s="59"/>
      <c r="C17" s="111" t="s">
        <v>926</v>
      </c>
      <c r="D17" s="440"/>
      <c r="E17" s="112"/>
      <c r="F17" s="112"/>
      <c r="G17" s="112"/>
      <c r="H17" s="113"/>
      <c r="I17" s="110"/>
      <c r="J17" s="54"/>
    </row>
    <row r="18" spans="1:10" ht="24.75" customHeight="1" x14ac:dyDescent="0.2">
      <c r="A18" s="53"/>
      <c r="B18" s="59"/>
      <c r="C18" s="111" t="s">
        <v>666</v>
      </c>
      <c r="D18" s="440"/>
      <c r="E18" s="112"/>
      <c r="F18" s="112"/>
      <c r="G18" s="112"/>
      <c r="H18" s="113"/>
      <c r="I18" s="110"/>
      <c r="J18" s="54"/>
    </row>
    <row r="19" spans="1:10" x14ac:dyDescent="0.2">
      <c r="A19" s="53"/>
      <c r="B19" s="59"/>
      <c r="C19" s="111" t="s">
        <v>667</v>
      </c>
      <c r="D19" s="440"/>
      <c r="E19" s="112"/>
      <c r="F19" s="112"/>
      <c r="G19" s="112"/>
      <c r="H19" s="113"/>
      <c r="I19" s="110"/>
      <c r="J19" s="54"/>
    </row>
    <row r="20" spans="1:10" x14ac:dyDescent="0.2">
      <c r="A20" s="53"/>
      <c r="B20" s="59"/>
      <c r="C20" s="111" t="s">
        <v>668</v>
      </c>
      <c r="D20" s="440"/>
      <c r="E20" s="112"/>
      <c r="F20" s="112"/>
      <c r="G20" s="112"/>
      <c r="H20" s="113"/>
      <c r="I20" s="110"/>
      <c r="J20" s="54"/>
    </row>
    <row r="21" spans="1:10" ht="27" customHeight="1" x14ac:dyDescent="0.2">
      <c r="A21" s="53"/>
      <c r="B21" s="59"/>
      <c r="C21" s="114" t="s">
        <v>669</v>
      </c>
      <c r="D21" s="441"/>
      <c r="E21" s="115"/>
      <c r="F21" s="115"/>
      <c r="G21" s="115"/>
      <c r="H21" s="116"/>
      <c r="I21" s="110"/>
      <c r="J21" s="54"/>
    </row>
    <row r="22" spans="1:10" x14ac:dyDescent="0.2">
      <c r="A22" s="53"/>
      <c r="B22" s="59"/>
      <c r="C22" s="3"/>
      <c r="D22" s="437"/>
      <c r="E22" s="3"/>
      <c r="F22" s="3"/>
      <c r="G22" s="3"/>
      <c r="H22" s="3"/>
      <c r="I22" s="60"/>
      <c r="J22" s="54"/>
    </row>
    <row r="23" spans="1:10" x14ac:dyDescent="0.2">
      <c r="A23" s="53"/>
      <c r="B23" s="59"/>
      <c r="C23" s="3"/>
      <c r="D23" s="437"/>
      <c r="E23" s="3"/>
      <c r="F23" s="3"/>
      <c r="G23" s="3"/>
      <c r="H23" s="3"/>
      <c r="I23" s="60"/>
      <c r="J23" s="54"/>
    </row>
    <row r="24" spans="1:10" x14ac:dyDescent="0.2">
      <c r="A24" s="53"/>
      <c r="B24" s="59"/>
      <c r="C24" s="3"/>
      <c r="D24" s="437"/>
      <c r="E24" s="3"/>
      <c r="F24" s="3"/>
      <c r="G24" s="3"/>
      <c r="H24" s="3"/>
      <c r="I24" s="60"/>
      <c r="J24" s="54"/>
    </row>
    <row r="25" spans="1:10" x14ac:dyDescent="0.2">
      <c r="A25" s="53"/>
      <c r="B25" s="59"/>
      <c r="C25" s="117" t="s">
        <v>670</v>
      </c>
      <c r="D25" s="442"/>
      <c r="E25" s="118"/>
      <c r="F25" s="118"/>
      <c r="G25" s="118"/>
      <c r="H25" s="119" t="s">
        <v>671</v>
      </c>
      <c r="I25" s="60"/>
      <c r="J25" s="54"/>
    </row>
    <row r="26" spans="1:10" ht="15.75" customHeight="1" x14ac:dyDescent="0.2">
      <c r="A26" s="53"/>
      <c r="B26" s="59"/>
      <c r="C26" s="141"/>
      <c r="D26" s="443"/>
      <c r="E26" s="3"/>
      <c r="F26" s="618"/>
      <c r="G26" s="618"/>
      <c r="H26" s="6"/>
      <c r="I26" s="60"/>
      <c r="J26" s="54"/>
    </row>
    <row r="27" spans="1:10" ht="24.95" customHeight="1" x14ac:dyDescent="0.2">
      <c r="A27" s="53"/>
      <c r="B27" s="59"/>
      <c r="C27" s="2"/>
      <c r="D27" s="444"/>
      <c r="E27" s="7"/>
      <c r="F27" s="621"/>
      <c r="G27" s="621"/>
      <c r="H27" s="622"/>
      <c r="I27" s="60"/>
      <c r="J27" s="54"/>
    </row>
    <row r="28" spans="1:10" ht="29.1" customHeight="1" x14ac:dyDescent="0.25">
      <c r="A28" s="53"/>
      <c r="B28" s="59"/>
      <c r="C28" s="613" t="s">
        <v>927</v>
      </c>
      <c r="D28" s="447">
        <f>IF(AND(F31&lt;0,F28&gt;0,F28+F31&gt;0),F28+F31,IF(AND(F31&gt;0,F28&gt;0),F28,IF(F31=0,F28,IF(AND(F28&gt;0,F28&lt;=F31*-1),0,IF(AND(F31&lt;0,F28&lt;0),F28,IF(AND(F28&lt;0,F28*-1&gt;F31),F28+F31,IF(AND(F28&lt;0,F28*-1&lt;=F31),0,)))))))</f>
        <v>0</v>
      </c>
      <c r="E28" s="138" t="s">
        <v>188</v>
      </c>
      <c r="F28" s="623"/>
      <c r="G28" s="619"/>
      <c r="H28" s="620"/>
      <c r="I28" s="60"/>
      <c r="J28" s="54"/>
    </row>
    <row r="29" spans="1:10" ht="15.6" customHeight="1" x14ac:dyDescent="0.25">
      <c r="A29" s="53"/>
      <c r="B29" s="59"/>
      <c r="C29" s="141"/>
      <c r="D29" s="448">
        <f>IF(AND(F28=0,F31&lt;0),0,IF(AND(G30&gt;0,F31&lt;0),F31*-1,IF(AND(F28&lt;0,F31&lt;0),F28+H12,IF(AND(F28&lt;0,F31&gt;=0),H12+F28,IF(AND(F28&gt;0,F31&lt;0),H12+F28,IF(AND(D28&lt;0,H12&lt;D28*-1),F28,IF(AND(D28&gt;=0,F31&gt;=0),0)))))))</f>
        <v>0</v>
      </c>
      <c r="E29" s="143"/>
      <c r="F29" s="237"/>
      <c r="G29" s="606">
        <f>IF(F28&gt;0,D41,D42)</f>
        <v>0</v>
      </c>
      <c r="H29" s="250"/>
      <c r="I29" s="60"/>
      <c r="J29" s="54"/>
    </row>
    <row r="30" spans="1:10" ht="25.5" customHeight="1" x14ac:dyDescent="0.2">
      <c r="A30" s="53"/>
      <c r="B30" s="59"/>
      <c r="C30" s="570"/>
      <c r="D30" s="448">
        <f>IF(AND(H12&lt;0,F28=0,F31&gt;0),H12,IF(AND(H12&lt;0,D28&lt;=0,D31&lt;=0),F28,IF(AND(D28+D31&gt;0,D28&lt;=0,D31&gt;=0),F28+H12,IF(AND(H12&lt;0,D28&gt;0,D28&lt;H12*-1),H12-G29,IF(AND(G30&gt;0,F31&gt;=0),0,IF(AND(G30&gt;0,F31&lt;0),F31*-1,IF(AND(D28=0,F31=0),0)))))))</f>
        <v>0</v>
      </c>
      <c r="E30" s="7"/>
      <c r="F30" s="615" t="s">
        <v>672</v>
      </c>
      <c r="G30" s="615" t="s">
        <v>673</v>
      </c>
      <c r="H30" s="576" t="s">
        <v>836</v>
      </c>
      <c r="I30" s="60"/>
      <c r="J30" s="54"/>
    </row>
    <row r="31" spans="1:10" ht="15.75" customHeight="1" x14ac:dyDescent="0.25">
      <c r="A31" s="53"/>
      <c r="B31" s="59"/>
      <c r="C31" s="426" t="s">
        <v>833</v>
      </c>
      <c r="D31" s="447">
        <f>IF(AND(F31&gt;0,F28&lt;0,F31&gt;=F28*-1),F31+F28,IF(AND(F31&lt;0,F28&lt;0),F31,IF(AND(F31&gt;0,F28&gt;0),F31,IF(AND(F31&lt;0,F28&gt;0,F28&lt;=F31*-1),F31+F28,IF(AND(F31&lt;0,F28&gt;0,F28&gt;F31*-1),0,IF(AND(F28=0,F31&gt;=0),F31,IF(AND(F28&lt;0,F31&gt;0,F28*-1&gt;F31),0)))))))</f>
        <v>0</v>
      </c>
      <c r="E31" s="139" t="s">
        <v>189</v>
      </c>
      <c r="F31" s="614">
        <f>'Schedule 3'!I27</f>
        <v>0</v>
      </c>
      <c r="G31" s="607">
        <f>IF(H12&lt;0,D30,D29)</f>
        <v>0</v>
      </c>
      <c r="H31" s="607">
        <f>+F31+G31</f>
        <v>0</v>
      </c>
      <c r="I31" s="60"/>
      <c r="J31" s="54"/>
    </row>
    <row r="32" spans="1:10" ht="15.75" customHeight="1" x14ac:dyDescent="0.2">
      <c r="A32" s="53"/>
      <c r="B32" s="59"/>
      <c r="C32" s="137"/>
      <c r="D32" s="449"/>
      <c r="E32" s="3"/>
      <c r="F32" s="238"/>
      <c r="G32" s="238"/>
      <c r="H32" s="239"/>
      <c r="I32" s="60"/>
      <c r="J32" s="54"/>
    </row>
    <row r="33" spans="1:10" ht="15.75" customHeight="1" x14ac:dyDescent="0.25">
      <c r="A33" s="53"/>
      <c r="B33" s="59"/>
      <c r="C33" s="168" t="s">
        <v>674</v>
      </c>
      <c r="D33" s="571" t="b">
        <f>IF(AND(H12&lt;0,D28&lt;0,F28*-1&gt;F31),D28,IF(AND(H12&lt;0,D28&lt;H12*-1,D31&gt;0),+H12+D28,IF(AND(H12&lt;0,D31&lt;0,D28=0),0,IF(AND(H12&lt;0,D28&gt;0,F31&lt;0),D28+H12-E39,IF(AND(H12&lt;0,D31&gt;0,G30&gt;0),0,IF(AND(H12&lt;0,D28=0,F31=0),H12,IF(AND(H12&gt;0,F28&gt;0,F31&lt;0),H12)))))))</f>
        <v>0</v>
      </c>
      <c r="E33" s="140" t="s">
        <v>190</v>
      </c>
      <c r="F33" s="236">
        <f>'Schedule 3'!I29</f>
        <v>0</v>
      </c>
      <c r="G33" s="122"/>
      <c r="H33" s="235">
        <f>-1*F33</f>
        <v>0</v>
      </c>
      <c r="I33" s="60"/>
      <c r="J33" s="54"/>
    </row>
    <row r="34" spans="1:10" ht="15.75" customHeight="1" x14ac:dyDescent="0.2">
      <c r="A34" s="53"/>
      <c r="B34" s="59"/>
      <c r="C34" s="572"/>
      <c r="D34" s="573"/>
      <c r="E34" s="7"/>
      <c r="F34" s="135"/>
      <c r="G34" s="136"/>
      <c r="H34" s="8" t="s">
        <v>412</v>
      </c>
      <c r="I34" s="60"/>
      <c r="J34" s="54"/>
    </row>
    <row r="35" spans="1:10" ht="24.75" customHeight="1" x14ac:dyDescent="0.2">
      <c r="A35" s="53"/>
      <c r="B35" s="59"/>
      <c r="C35" s="427" t="s">
        <v>834</v>
      </c>
      <c r="D35" s="121"/>
      <c r="E35" s="120" t="s">
        <v>675</v>
      </c>
      <c r="F35" s="608">
        <f>F28+F31+F33</f>
        <v>0</v>
      </c>
      <c r="G35" s="244" t="s">
        <v>676</v>
      </c>
      <c r="H35" s="608">
        <f>+H33+H31+F28</f>
        <v>0</v>
      </c>
      <c r="I35" s="60"/>
      <c r="J35" s="54"/>
    </row>
    <row r="36" spans="1:10" ht="24.75" customHeight="1" x14ac:dyDescent="0.2">
      <c r="A36" s="53"/>
      <c r="B36" s="59"/>
      <c r="C36" s="428" t="s">
        <v>835</v>
      </c>
      <c r="D36" s="574"/>
      <c r="E36" s="121"/>
      <c r="F36" s="608">
        <f>+H12</f>
        <v>0</v>
      </c>
      <c r="G36" s="683" t="s">
        <v>677</v>
      </c>
      <c r="H36" s="685">
        <f>'Schedule 4'!O186</f>
        <v>0</v>
      </c>
      <c r="I36" s="60"/>
      <c r="J36" s="54"/>
    </row>
    <row r="37" spans="1:10" x14ac:dyDescent="0.2">
      <c r="A37" s="53"/>
      <c r="B37" s="59"/>
      <c r="C37" s="3"/>
      <c r="D37" s="575" t="b">
        <f>IF(AND(H12&lt;0,F28+F31&gt;0),0,IF(AND(H12&lt;0,$F$28+$F$31&lt;=0),H12,IF(AND($H$12&lt;0,$D$28&lt;=0,$D$28*-1&gt;$D$31*-1),$H$12,IF(AND($H$12&lt;0,$D$28&lt;0,$D$31&lt;0),$H$12,IF(AND($H$12&lt;0,$F$28&lt;=0,$D$31&lt;0),$H$12,IF(AND($H$12&lt;0,$F$28&lt;0,$F$31&lt;=0),$H$12,IF(AND(H12&lt;0,H12*-1&gt;F28,F31=0),0)))))))</f>
        <v>0</v>
      </c>
      <c r="E37" s="3"/>
      <c r="F37" s="3"/>
      <c r="G37" s="684"/>
      <c r="H37" s="686"/>
      <c r="I37" s="60"/>
      <c r="J37" s="54"/>
    </row>
    <row r="38" spans="1:10" ht="26.25" x14ac:dyDescent="0.25">
      <c r="A38" s="53"/>
      <c r="B38" s="59"/>
      <c r="C38" s="240" t="s">
        <v>678</v>
      </c>
      <c r="D38" s="575">
        <f>IF(AND(F28&gt;0,F31&lt;0,F28+F31=0),0,IF(AND(F28&lt;0,F31&gt;0,F31&gt;=F28*-1),0,IF(AND($H$12&gt;0,$D$31+$D$28&gt;=0),$H$12,IF(AND($H$12&gt;0,$F$28+$F$31&lt;0),0,))))</f>
        <v>0</v>
      </c>
      <c r="E38" s="3"/>
      <c r="F38" s="3"/>
      <c r="G38" s="576" t="s">
        <v>679</v>
      </c>
      <c r="H38" s="609">
        <f>+F36+H35+H36</f>
        <v>0</v>
      </c>
      <c r="I38" s="60"/>
      <c r="J38" s="54"/>
    </row>
    <row r="39" spans="1:10" ht="26.25" customHeight="1" x14ac:dyDescent="0.2">
      <c r="A39" s="53"/>
      <c r="B39" s="105"/>
      <c r="C39" s="603"/>
      <c r="D39" s="602"/>
      <c r="E39" s="3"/>
      <c r="F39" s="3"/>
      <c r="G39" s="142"/>
      <c r="H39" s="241"/>
      <c r="I39" s="60"/>
      <c r="J39" s="54"/>
    </row>
    <row r="40" spans="1:10" ht="11.25" customHeight="1" x14ac:dyDescent="0.2">
      <c r="A40" s="53"/>
      <c r="B40" s="105"/>
      <c r="C40" s="605"/>
      <c r="D40" s="604"/>
      <c r="E40" s="3"/>
      <c r="F40" s="3"/>
      <c r="G40" s="142"/>
      <c r="H40" s="241"/>
      <c r="I40" s="60"/>
      <c r="J40" s="54"/>
    </row>
    <row r="41" spans="1:10" x14ac:dyDescent="0.2">
      <c r="A41" s="53"/>
      <c r="B41" s="105"/>
      <c r="C41" s="3"/>
      <c r="D41" s="450">
        <f>IF(AND($F$28&gt;0,$F$31&lt;0,$D$31&lt;=0),$F$28*-1,IF(AND($F$28&gt;0,$H$12&lt;0,$D$28&lt;$H$12*-1),$F$28*-1,IF(AND($H$12&lt;0,$F$28&lt;0,$D$31*-1&gt;$D$28),$F$28*-1,IF(AND($H$12&lt;0,$F$28&lt;0,$F$31&lt;0),0,IF(AND($H$12&lt;&gt;0,$D$28&gt;0,$D$28&gt;$H$12*-1),$F$28-$E$39,IF($F$28=0,0))))))</f>
        <v>0</v>
      </c>
      <c r="E41" s="3"/>
      <c r="F41" s="3"/>
      <c r="G41" s="142"/>
      <c r="H41" s="241"/>
      <c r="I41" s="60"/>
      <c r="J41" s="54"/>
    </row>
    <row r="42" spans="1:10" x14ac:dyDescent="0.2">
      <c r="A42" s="53"/>
      <c r="B42" s="105"/>
      <c r="C42" s="3"/>
      <c r="D42" s="451">
        <f>IF(AND(F28&lt;0,D28=0,D31&gt;=0),F28*-1,IF(AND(F28&lt;0,D28=0,H12&gt;0),F28*-1,IF(AND($F$28&lt;0,$F$31&lt;&gt;$F$28*-1,$F$12&lt;&gt;$D$28*-1),$F$28*-1,IF(AND($F$28&lt;0,$F$31&lt;=0,$H$12&lt;&gt;0),$F$28*-1,IF(AND($H$12&lt;0,$F$28&lt;0,$D$31*-1&gt;$D$28),$F$28*-1,IF(AND($H$12&lt;0,$F$28&lt;0,$F$31&lt;0),0,IF(AND($H$12&lt;&gt;0,$D$28&gt;0,$D$28&gt;$H$12*-1),$F$28-$E$39,IF($F$28=0,0))))))))</f>
        <v>0</v>
      </c>
      <c r="E42" s="3"/>
      <c r="F42" s="3"/>
      <c r="G42" s="142"/>
      <c r="H42" s="241"/>
      <c r="I42" s="60"/>
      <c r="J42" s="54"/>
    </row>
    <row r="43" spans="1:10" ht="13.5" thickBot="1" x14ac:dyDescent="0.25">
      <c r="A43" s="53"/>
      <c r="B43" s="132"/>
      <c r="C43" s="70"/>
      <c r="D43" s="445"/>
      <c r="E43" s="70"/>
      <c r="F43" s="70"/>
      <c r="G43" s="70"/>
      <c r="H43" s="70"/>
      <c r="I43" s="71"/>
      <c r="J43" s="54"/>
    </row>
    <row r="44" spans="1:10" ht="14.25" thickTop="1" thickBot="1" x14ac:dyDescent="0.25">
      <c r="A44" s="72"/>
      <c r="B44" s="73"/>
      <c r="C44" s="73" t="s">
        <v>412</v>
      </c>
      <c r="D44" s="446"/>
      <c r="E44" s="73"/>
      <c r="F44" s="73"/>
      <c r="G44" s="73"/>
      <c r="H44" s="73"/>
      <c r="I44" s="73"/>
      <c r="J44" s="74"/>
    </row>
  </sheetData>
  <sheetProtection algorithmName="SHA-512" hashValue="Pb7Lez8cWrpQk5O2g0R+BQy5XAlf7kD1x/PuL78yYcKACpkjfLBkrtsIqOcR6sbqWlOh6zbywpTgJHYxC0o/9A==" saltValue="XUbO89hpVHTbesPdjyCA7A==" spinCount="100000" sheet="1" objects="1" scenarios="1"/>
  <mergeCells count="3">
    <mergeCell ref="G36:G37"/>
    <mergeCell ref="C3:F3"/>
    <mergeCell ref="H36:H37"/>
  </mergeCells>
  <phoneticPr fontId="0" type="noConversion"/>
  <printOptions horizontalCentered="1" gridLinesSet="0"/>
  <pageMargins left="0.35433070866141736" right="0.35433070866141736" top="0.39370078740157483" bottom="0.70866141732283472" header="0.19685039370078741" footer="0.39370078740157483"/>
  <pageSetup paperSize="9" orientation="portrait" horizontalDpi="300" verticalDpi="300" r:id="rId1"/>
  <headerFooter alignWithMargins="0">
    <oddHeader xml:space="preserve">&amp;C&amp;"Arial,Bold"Office of Local Government - 2021-22 Permissible Income Workpapers </oddHeader>
    <oddFoote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00B050"/>
  </sheetPr>
  <dimension ref="A1:S75"/>
  <sheetViews>
    <sheetView showGridLines="0" topLeftCell="A16" zoomScaleNormal="100" workbookViewId="0">
      <selection activeCell="V43" sqref="V43"/>
    </sheetView>
  </sheetViews>
  <sheetFormatPr defaultRowHeight="12.75" x14ac:dyDescent="0.2"/>
  <cols>
    <col min="1" max="1" width="1.5703125" customWidth="1"/>
    <col min="2" max="2" width="2" customWidth="1"/>
    <col min="3" max="3" width="2.5703125" customWidth="1"/>
    <col min="4" max="4" width="2.85546875" customWidth="1"/>
    <col min="6" max="6" width="8.5703125" customWidth="1"/>
    <col min="7" max="7" width="5" customWidth="1"/>
    <col min="9" max="9" width="13" customWidth="1"/>
    <col min="11" max="11" width="6.42578125" customWidth="1"/>
    <col min="12" max="12" width="2.5703125" customWidth="1"/>
    <col min="13" max="13" width="13.5703125" bestFit="1" customWidth="1"/>
    <col min="14" max="14" width="2.5703125" customWidth="1"/>
    <col min="15" max="15" width="2.42578125" customWidth="1"/>
  </cols>
  <sheetData>
    <row r="1" spans="1:15" x14ac:dyDescent="0.2">
      <c r="A1" s="307" t="s">
        <v>0</v>
      </c>
      <c r="D1" s="307"/>
    </row>
    <row r="2" spans="1:15" x14ac:dyDescent="0.2">
      <c r="B2" s="452"/>
      <c r="C2" s="453"/>
      <c r="D2" s="453"/>
      <c r="E2" s="453"/>
      <c r="F2" s="453"/>
      <c r="G2" s="453"/>
      <c r="H2" s="453"/>
      <c r="I2" s="453"/>
      <c r="J2" s="453"/>
      <c r="K2" s="453"/>
      <c r="L2" s="453"/>
      <c r="M2" s="453"/>
      <c r="N2" s="453"/>
      <c r="O2" s="454"/>
    </row>
    <row r="3" spans="1:15" ht="8.25" customHeight="1" x14ac:dyDescent="0.4">
      <c r="B3" s="455"/>
      <c r="C3" s="687"/>
      <c r="D3" s="687"/>
      <c r="E3" s="687"/>
      <c r="F3" s="687"/>
      <c r="G3" s="687"/>
      <c r="H3" s="687"/>
      <c r="I3" s="687"/>
      <c r="J3" s="687"/>
      <c r="K3" s="687"/>
      <c r="L3" s="687"/>
      <c r="M3" s="687"/>
      <c r="N3" s="687"/>
      <c r="O3" s="456"/>
    </row>
    <row r="4" spans="1:15" ht="19.5" customHeight="1" x14ac:dyDescent="0.3">
      <c r="B4" s="455"/>
      <c r="C4" s="691"/>
      <c r="D4" s="691"/>
      <c r="E4" s="691"/>
      <c r="F4" s="691"/>
      <c r="G4" s="691"/>
      <c r="H4" s="691"/>
      <c r="I4" s="691"/>
      <c r="J4" s="691"/>
      <c r="K4" s="691"/>
      <c r="L4" s="691"/>
      <c r="M4" s="691"/>
      <c r="N4" s="691"/>
      <c r="O4" s="456"/>
    </row>
    <row r="5" spans="1:15" ht="12.75" hidden="1" customHeight="1" x14ac:dyDescent="0.2">
      <c r="B5" s="455"/>
      <c r="O5" s="456"/>
    </row>
    <row r="6" spans="1:15" ht="20.25" x14ac:dyDescent="0.3">
      <c r="B6" s="455"/>
      <c r="C6" s="690" t="str">
        <f>Identification!C9</f>
        <v>Select Council Name</v>
      </c>
      <c r="D6" s="690"/>
      <c r="E6" s="690"/>
      <c r="F6" s="690"/>
      <c r="G6" s="690"/>
      <c r="H6" s="690"/>
      <c r="I6" s="690"/>
      <c r="J6" s="690"/>
      <c r="K6" s="690"/>
      <c r="L6" s="690"/>
      <c r="M6" s="690"/>
      <c r="N6" s="690"/>
      <c r="O6" s="456"/>
    </row>
    <row r="7" spans="1:15" x14ac:dyDescent="0.2">
      <c r="B7" s="455"/>
      <c r="O7" s="456"/>
    </row>
    <row r="8" spans="1:15" x14ac:dyDescent="0.2">
      <c r="B8" s="455"/>
      <c r="O8" s="456"/>
    </row>
    <row r="9" spans="1:15" x14ac:dyDescent="0.2">
      <c r="B9" s="455"/>
      <c r="O9" s="456"/>
    </row>
    <row r="10" spans="1:15" ht="15.75" x14ac:dyDescent="0.25">
      <c r="B10" s="455"/>
      <c r="C10" s="693" t="s">
        <v>680</v>
      </c>
      <c r="D10" s="693"/>
      <c r="E10" s="693"/>
      <c r="F10" s="693"/>
      <c r="G10" s="693"/>
      <c r="H10" s="693"/>
      <c r="I10" s="693"/>
      <c r="J10" s="693"/>
      <c r="K10" s="693"/>
      <c r="L10" s="693"/>
      <c r="M10" s="693"/>
      <c r="N10" s="693"/>
      <c r="O10" s="456"/>
    </row>
    <row r="11" spans="1:15" ht="15.75" x14ac:dyDescent="0.25">
      <c r="B11" s="455"/>
      <c r="C11" s="693" t="s">
        <v>681</v>
      </c>
      <c r="D11" s="693"/>
      <c r="E11" s="693"/>
      <c r="F11" s="693"/>
      <c r="G11" s="693"/>
      <c r="H11" s="693"/>
      <c r="I11" s="693"/>
      <c r="J11" s="693"/>
      <c r="K11" s="693"/>
      <c r="L11" s="693"/>
      <c r="M11" s="693"/>
      <c r="N11" s="693"/>
      <c r="O11" s="456"/>
    </row>
    <row r="12" spans="1:15" x14ac:dyDescent="0.2">
      <c r="B12" s="455"/>
      <c r="O12" s="456"/>
    </row>
    <row r="13" spans="1:15" ht="18" x14ac:dyDescent="0.25">
      <c r="B13" s="455"/>
      <c r="C13" s="692" t="s">
        <v>908</v>
      </c>
      <c r="D13" s="692"/>
      <c r="E13" s="692"/>
      <c r="F13" s="692"/>
      <c r="G13" s="692"/>
      <c r="H13" s="692"/>
      <c r="I13" s="692"/>
      <c r="J13" s="692"/>
      <c r="K13" s="692"/>
      <c r="L13" s="692"/>
      <c r="M13" s="692"/>
      <c r="N13" s="692"/>
      <c r="O13" s="456"/>
    </row>
    <row r="14" spans="1:15" x14ac:dyDescent="0.2">
      <c r="B14" s="455"/>
      <c r="O14" s="456"/>
    </row>
    <row r="15" spans="1:15" ht="15" x14ac:dyDescent="0.2">
      <c r="B15" s="455"/>
      <c r="C15" s="329"/>
      <c r="D15" s="329"/>
      <c r="E15" s="329"/>
      <c r="F15" s="329"/>
      <c r="G15" s="329"/>
      <c r="H15" s="329"/>
      <c r="I15" s="329"/>
      <c r="J15" s="329"/>
      <c r="K15" s="329"/>
      <c r="L15" s="329"/>
      <c r="M15" s="329"/>
      <c r="N15" s="329"/>
      <c r="O15" s="456"/>
    </row>
    <row r="16" spans="1:15" ht="15" x14ac:dyDescent="0.2">
      <c r="B16" s="455"/>
      <c r="C16" s="329"/>
      <c r="D16" s="329"/>
      <c r="E16" s="329"/>
      <c r="F16" s="329"/>
      <c r="G16" s="329"/>
      <c r="H16" s="329"/>
      <c r="I16" s="329"/>
      <c r="J16" s="329"/>
      <c r="K16" s="329"/>
      <c r="L16" s="329"/>
      <c r="M16" s="329"/>
      <c r="N16" s="329"/>
      <c r="O16" s="456"/>
    </row>
    <row r="17" spans="2:19" ht="15" x14ac:dyDescent="0.2">
      <c r="B17" s="455"/>
      <c r="C17" s="457"/>
      <c r="D17" s="457"/>
      <c r="E17" s="329"/>
      <c r="F17" s="329"/>
      <c r="G17" s="329"/>
      <c r="H17" s="329"/>
      <c r="I17" s="329"/>
      <c r="J17" s="329"/>
      <c r="K17" s="329"/>
      <c r="L17" s="329"/>
      <c r="M17" s="329"/>
      <c r="N17" s="329"/>
      <c r="O17" s="456"/>
    </row>
    <row r="18" spans="2:19" ht="15" x14ac:dyDescent="0.2">
      <c r="B18" s="455"/>
      <c r="C18" s="329" t="s">
        <v>909</v>
      </c>
      <c r="D18" s="329"/>
      <c r="E18" s="329"/>
      <c r="F18" s="329"/>
      <c r="G18" s="329"/>
      <c r="H18" s="329"/>
      <c r="I18" s="329"/>
      <c r="J18" s="329"/>
      <c r="K18" s="329"/>
      <c r="L18" s="329"/>
      <c r="M18" s="329"/>
      <c r="N18" s="329"/>
      <c r="O18" s="456"/>
    </row>
    <row r="19" spans="2:19" ht="15" x14ac:dyDescent="0.2">
      <c r="B19" s="455"/>
      <c r="C19" s="329"/>
      <c r="D19" s="329"/>
      <c r="E19" s="329"/>
      <c r="F19" s="329"/>
      <c r="G19" s="329"/>
      <c r="H19" s="329"/>
      <c r="I19" s="329"/>
      <c r="J19" s="329"/>
      <c r="K19" s="329"/>
      <c r="L19" s="329"/>
      <c r="M19" s="329"/>
      <c r="N19" s="329"/>
      <c r="O19" s="456"/>
    </row>
    <row r="20" spans="2:19" ht="15" x14ac:dyDescent="0.2">
      <c r="B20" s="455"/>
      <c r="C20" s="329"/>
      <c r="D20" s="329"/>
      <c r="E20" s="329"/>
      <c r="F20" s="329"/>
      <c r="G20" s="329"/>
      <c r="H20" s="329"/>
      <c r="I20" s="329"/>
      <c r="J20" s="329"/>
      <c r="K20" s="329"/>
      <c r="L20" s="329"/>
      <c r="M20" s="577"/>
      <c r="N20" s="329"/>
      <c r="O20" s="456"/>
    </row>
    <row r="21" spans="2:19" ht="15" x14ac:dyDescent="0.2">
      <c r="B21" s="455"/>
      <c r="C21" s="329"/>
      <c r="D21" s="329"/>
      <c r="E21" s="329"/>
      <c r="F21" s="329"/>
      <c r="G21" s="329"/>
      <c r="H21" s="329"/>
      <c r="I21" s="329"/>
      <c r="J21" s="329"/>
      <c r="K21" s="329"/>
      <c r="L21" s="329"/>
      <c r="M21" s="578" t="s">
        <v>682</v>
      </c>
      <c r="N21" s="329"/>
      <c r="O21" s="456"/>
    </row>
    <row r="22" spans="2:19" ht="15.75" x14ac:dyDescent="0.25">
      <c r="B22" s="455"/>
      <c r="C22" s="279" t="s">
        <v>188</v>
      </c>
      <c r="D22" s="279"/>
      <c r="E22" s="458" t="s">
        <v>684</v>
      </c>
      <c r="F22" s="307" t="s">
        <v>683</v>
      </c>
      <c r="G22" s="329"/>
      <c r="H22" s="329"/>
      <c r="I22" s="329"/>
      <c r="J22" s="329"/>
      <c r="K22" s="329"/>
      <c r="L22" s="329"/>
      <c r="M22" s="579">
        <f>ROUND(('Schedule 3'!I25+'Schedule 3'!I27-'Schedule 3'!I29),0)</f>
        <v>0</v>
      </c>
      <c r="N22" s="329"/>
      <c r="O22" s="456"/>
    </row>
    <row r="23" spans="2:19" ht="15.75" x14ac:dyDescent="0.25">
      <c r="B23" s="455"/>
      <c r="C23" s="279"/>
      <c r="D23" s="279"/>
      <c r="E23" s="329"/>
      <c r="F23" s="329"/>
      <c r="G23" s="329"/>
      <c r="H23" s="329"/>
      <c r="I23" s="329"/>
      <c r="J23" s="329"/>
      <c r="K23" s="329"/>
      <c r="L23" s="329"/>
      <c r="M23" s="579"/>
      <c r="N23" s="329"/>
      <c r="O23" s="456"/>
    </row>
    <row r="24" spans="2:19" ht="15.75" x14ac:dyDescent="0.25">
      <c r="B24" s="455"/>
      <c r="C24" s="279" t="s">
        <v>189</v>
      </c>
      <c r="D24" s="279"/>
      <c r="E24" s="458" t="s">
        <v>910</v>
      </c>
      <c r="F24" s="307" t="s">
        <v>685</v>
      </c>
      <c r="G24" s="307"/>
      <c r="H24" s="307"/>
      <c r="I24" s="307"/>
      <c r="J24" s="307"/>
      <c r="K24" s="307"/>
      <c r="L24" s="329"/>
      <c r="M24" s="580">
        <f>ROUND(('Schedule 3'!G21-'Schedule 3'!I34+'Schedule 3'!I53),0)</f>
        <v>0</v>
      </c>
      <c r="N24" s="329"/>
      <c r="O24" s="456"/>
    </row>
    <row r="25" spans="2:19" ht="6" customHeight="1" x14ac:dyDescent="0.25">
      <c r="B25" s="455"/>
      <c r="C25" s="279"/>
      <c r="D25" s="279"/>
      <c r="E25" s="329"/>
      <c r="F25" s="307"/>
      <c r="G25" s="307"/>
      <c r="H25" s="307"/>
      <c r="I25" s="307"/>
      <c r="J25" s="307"/>
      <c r="K25" s="307"/>
      <c r="L25" s="329"/>
      <c r="M25" s="579"/>
      <c r="N25" s="329"/>
      <c r="O25" s="456"/>
    </row>
    <row r="26" spans="2:19" ht="15.75" x14ac:dyDescent="0.25">
      <c r="B26" s="455"/>
      <c r="C26" s="279"/>
      <c r="D26" s="279"/>
      <c r="E26" s="329"/>
      <c r="F26" s="307"/>
      <c r="G26" s="307"/>
      <c r="H26" s="307"/>
      <c r="I26" s="458" t="str">
        <f>IF(M26&gt;0,"Catch-up Result","Excess Result")</f>
        <v>Excess Result</v>
      </c>
      <c r="J26" s="307"/>
      <c r="K26" s="307"/>
      <c r="L26" s="458" t="s">
        <v>682</v>
      </c>
      <c r="M26" s="579">
        <f>SUM(M22:M24)</f>
        <v>0</v>
      </c>
      <c r="N26" s="329"/>
      <c r="O26" s="456"/>
    </row>
    <row r="27" spans="2:19" ht="15.75" x14ac:dyDescent="0.25">
      <c r="B27" s="455"/>
      <c r="C27" s="279"/>
      <c r="D27" s="279"/>
      <c r="E27" s="329"/>
      <c r="F27" s="329"/>
      <c r="G27" s="329"/>
      <c r="H27" s="329"/>
      <c r="I27" s="329"/>
      <c r="J27" s="329"/>
      <c r="K27" s="329"/>
      <c r="L27" s="329"/>
      <c r="M27" s="579"/>
      <c r="N27" s="329"/>
      <c r="O27" s="456"/>
      <c r="S27" s="310"/>
    </row>
    <row r="28" spans="2:19" ht="15.75" x14ac:dyDescent="0.25">
      <c r="B28" s="455"/>
      <c r="C28" s="279" t="s">
        <v>190</v>
      </c>
      <c r="D28" s="279"/>
      <c r="E28" s="458" t="s">
        <v>686</v>
      </c>
      <c r="F28" s="329" t="s">
        <v>687</v>
      </c>
      <c r="G28" s="329"/>
      <c r="H28" s="329"/>
      <c r="I28" s="329"/>
      <c r="J28" s="329"/>
      <c r="K28" s="329"/>
      <c r="L28" s="329"/>
      <c r="M28" s="579">
        <f>ROUND(('Schedule 3'!I53),0)</f>
        <v>0</v>
      </c>
      <c r="N28" s="329"/>
      <c r="O28" s="456"/>
    </row>
    <row r="29" spans="2:19" ht="6" customHeight="1" x14ac:dyDescent="0.25">
      <c r="B29" s="455"/>
      <c r="C29" s="279"/>
      <c r="D29" s="279"/>
      <c r="E29" s="458"/>
      <c r="F29" s="329"/>
      <c r="G29" s="329"/>
      <c r="H29" s="329"/>
      <c r="I29" s="329"/>
      <c r="J29" s="329"/>
      <c r="K29" s="329"/>
      <c r="L29" s="329"/>
      <c r="M29" s="579"/>
      <c r="N29" s="329"/>
      <c r="O29" s="456"/>
    </row>
    <row r="30" spans="2:19" ht="15" x14ac:dyDescent="0.2">
      <c r="B30" s="455"/>
      <c r="E30" s="329"/>
      <c r="F30" s="329"/>
      <c r="G30" s="329"/>
      <c r="H30" s="329"/>
      <c r="I30" s="329"/>
      <c r="J30" s="329"/>
      <c r="K30" s="329"/>
      <c r="L30" s="329"/>
      <c r="M30" s="459"/>
      <c r="N30" s="329"/>
      <c r="O30" s="456"/>
    </row>
    <row r="31" spans="2:19" ht="6" customHeight="1" x14ac:dyDescent="0.25">
      <c r="B31" s="455"/>
      <c r="C31" s="279"/>
      <c r="D31" s="279"/>
      <c r="E31" s="329"/>
      <c r="F31" s="329"/>
      <c r="G31" s="329"/>
      <c r="H31" s="329"/>
      <c r="I31" s="329"/>
      <c r="J31" s="329"/>
      <c r="K31" s="329"/>
      <c r="L31" s="329"/>
      <c r="M31" s="579"/>
      <c r="N31" s="329"/>
      <c r="O31" s="456"/>
    </row>
    <row r="32" spans="2:19" ht="15.75" x14ac:dyDescent="0.25">
      <c r="B32" s="455"/>
      <c r="C32" s="329"/>
      <c r="D32" s="329"/>
      <c r="E32" s="329"/>
      <c r="H32" s="458" t="s">
        <v>907</v>
      </c>
      <c r="I32" s="329"/>
      <c r="J32" s="329"/>
      <c r="K32" s="329"/>
      <c r="L32" s="458" t="s">
        <v>682</v>
      </c>
      <c r="M32" s="579">
        <f>M26-M28</f>
        <v>0</v>
      </c>
      <c r="N32" s="329"/>
      <c r="O32" s="456"/>
    </row>
    <row r="33" spans="2:15" ht="5.25" customHeight="1" thickBot="1" x14ac:dyDescent="0.25">
      <c r="B33" s="455"/>
      <c r="C33" s="329"/>
      <c r="D33" s="329"/>
      <c r="E33" s="329"/>
      <c r="F33" s="329"/>
      <c r="G33" s="329"/>
      <c r="H33" s="329"/>
      <c r="I33" s="329"/>
      <c r="J33" s="329"/>
      <c r="K33" s="329"/>
      <c r="L33" s="329"/>
      <c r="M33" s="581"/>
      <c r="N33" s="329"/>
      <c r="O33" s="456"/>
    </row>
    <row r="34" spans="2:15" ht="15.75" thickTop="1" x14ac:dyDescent="0.2">
      <c r="B34" s="455"/>
      <c r="C34" s="329"/>
      <c r="D34" s="329"/>
      <c r="E34" s="329"/>
      <c r="F34" s="329"/>
      <c r="G34" s="329"/>
      <c r="H34" s="329"/>
      <c r="I34" s="329"/>
      <c r="J34" s="329"/>
      <c r="K34" s="329"/>
      <c r="L34" s="329"/>
      <c r="M34" s="577"/>
      <c r="N34" s="329"/>
      <c r="O34" s="456"/>
    </row>
    <row r="35" spans="2:15" ht="15" x14ac:dyDescent="0.2">
      <c r="B35" s="455"/>
      <c r="C35" s="689"/>
      <c r="D35" s="689"/>
      <c r="E35" s="689"/>
      <c r="F35" s="689"/>
      <c r="G35" s="689"/>
      <c r="H35" s="689"/>
      <c r="I35" s="689"/>
      <c r="J35" s="689"/>
      <c r="K35" s="689"/>
      <c r="L35" s="689"/>
      <c r="M35" s="689"/>
      <c r="N35" s="689"/>
      <c r="O35" s="456"/>
    </row>
    <row r="36" spans="2:15" x14ac:dyDescent="0.2">
      <c r="B36" s="455"/>
      <c r="C36" s="307"/>
      <c r="D36" s="307"/>
      <c r="E36" s="307"/>
      <c r="F36" s="307"/>
      <c r="G36" s="307"/>
      <c r="H36" s="307"/>
      <c r="I36" s="307"/>
      <c r="J36" s="307"/>
      <c r="K36" s="307"/>
      <c r="L36" s="307"/>
      <c r="M36" s="460"/>
      <c r="N36" s="307"/>
      <c r="O36" s="456"/>
    </row>
    <row r="37" spans="2:15" x14ac:dyDescent="0.2">
      <c r="B37" s="455"/>
      <c r="C37" s="307"/>
      <c r="D37" s="307"/>
      <c r="E37" s="461"/>
      <c r="F37" s="307"/>
      <c r="G37" s="307"/>
      <c r="H37" s="307"/>
      <c r="I37" s="307"/>
      <c r="J37" s="307"/>
      <c r="K37" s="307"/>
      <c r="L37" s="307"/>
      <c r="M37" s="460"/>
      <c r="N37" s="307"/>
      <c r="O37" s="456"/>
    </row>
    <row r="38" spans="2:15" x14ac:dyDescent="0.2">
      <c r="B38" s="455"/>
      <c r="C38" s="307"/>
      <c r="D38" s="307"/>
      <c r="E38" s="462"/>
      <c r="F38" s="307"/>
      <c r="G38" s="307"/>
      <c r="H38" s="307"/>
      <c r="I38" s="307"/>
      <c r="J38" s="307"/>
      <c r="K38" s="307"/>
      <c r="L38" s="307"/>
      <c r="M38" s="460"/>
      <c r="N38" s="307"/>
      <c r="O38" s="456"/>
    </row>
    <row r="39" spans="2:15" x14ac:dyDescent="0.2">
      <c r="B39" s="455"/>
      <c r="C39" s="307"/>
      <c r="D39" s="307"/>
      <c r="E39" s="307"/>
      <c r="F39" s="307"/>
      <c r="G39" s="307"/>
      <c r="H39" s="307"/>
      <c r="I39" s="307"/>
      <c r="J39" s="307"/>
      <c r="K39" s="307"/>
      <c r="L39" s="307"/>
      <c r="M39" s="460"/>
      <c r="N39" s="307"/>
      <c r="O39" s="456"/>
    </row>
    <row r="40" spans="2:15" x14ac:dyDescent="0.2">
      <c r="B40" s="455"/>
      <c r="C40" s="307"/>
      <c r="D40" s="307"/>
      <c r="E40" s="311"/>
      <c r="F40" s="307"/>
      <c r="G40" s="307"/>
      <c r="H40" s="307"/>
      <c r="I40" s="307"/>
      <c r="J40" s="307"/>
      <c r="K40" s="307"/>
      <c r="L40" s="307"/>
      <c r="M40" s="460"/>
      <c r="N40" s="307"/>
      <c r="O40" s="456"/>
    </row>
    <row r="41" spans="2:15" x14ac:dyDescent="0.2">
      <c r="B41" s="455"/>
      <c r="C41" s="307"/>
      <c r="D41" s="307"/>
      <c r="E41" s="311"/>
      <c r="F41" s="307"/>
      <c r="G41" s="307"/>
      <c r="H41" s="307"/>
      <c r="I41" s="307"/>
      <c r="J41" s="307"/>
      <c r="K41" s="307"/>
      <c r="L41" s="307"/>
      <c r="M41" s="460"/>
      <c r="N41" s="307"/>
      <c r="O41" s="456"/>
    </row>
    <row r="42" spans="2:15" x14ac:dyDescent="0.2">
      <c r="B42" s="455"/>
      <c r="C42" s="307"/>
      <c r="D42" s="307"/>
      <c r="E42" s="311"/>
      <c r="F42" s="307"/>
      <c r="G42" s="307"/>
      <c r="H42" s="307"/>
      <c r="I42" s="307"/>
      <c r="J42" s="307"/>
      <c r="K42" s="307"/>
      <c r="L42" s="307"/>
      <c r="M42" s="460"/>
      <c r="N42" s="307"/>
      <c r="O42" s="456"/>
    </row>
    <row r="43" spans="2:15" x14ac:dyDescent="0.2">
      <c r="B43" s="455"/>
      <c r="C43" s="307"/>
      <c r="D43" s="307"/>
      <c r="E43" s="311"/>
      <c r="F43" s="307"/>
      <c r="G43" s="307"/>
      <c r="H43" s="307"/>
      <c r="I43" s="307"/>
      <c r="J43" s="307"/>
      <c r="K43" s="307"/>
      <c r="L43" s="307"/>
      <c r="M43" s="460"/>
      <c r="N43" s="307"/>
      <c r="O43" s="456"/>
    </row>
    <row r="44" spans="2:15" ht="1.5" customHeight="1" x14ac:dyDescent="0.2">
      <c r="B44" s="455"/>
      <c r="C44" s="307"/>
      <c r="D44" s="307"/>
      <c r="E44" s="307"/>
      <c r="F44" s="307"/>
      <c r="G44" s="307"/>
      <c r="H44" s="307"/>
      <c r="I44" s="307"/>
      <c r="J44" s="307"/>
      <c r="K44" s="307"/>
      <c r="L44" s="307"/>
      <c r="M44" s="460"/>
      <c r="N44" s="307"/>
      <c r="O44" s="456"/>
    </row>
    <row r="45" spans="2:15" x14ac:dyDescent="0.2">
      <c r="B45" s="455"/>
      <c r="C45" s="307"/>
      <c r="D45" s="307"/>
      <c r="E45" s="311"/>
      <c r="F45" s="307"/>
      <c r="G45" s="307"/>
      <c r="H45" s="307"/>
      <c r="I45" s="307"/>
      <c r="J45" s="307"/>
      <c r="K45" s="307"/>
      <c r="L45" s="307"/>
      <c r="M45" s="460"/>
      <c r="N45" s="307"/>
      <c r="O45" s="456"/>
    </row>
    <row r="46" spans="2:15" x14ac:dyDescent="0.2">
      <c r="B46" s="455"/>
      <c r="C46" s="307"/>
      <c r="D46" s="307"/>
      <c r="E46" s="307"/>
      <c r="F46" s="307"/>
      <c r="G46" s="307"/>
      <c r="H46" s="307"/>
      <c r="I46" s="307"/>
      <c r="J46" s="307"/>
      <c r="K46" s="307"/>
      <c r="L46" s="307"/>
      <c r="M46" s="460"/>
      <c r="N46" s="307"/>
      <c r="O46" s="456"/>
    </row>
    <row r="47" spans="2:15" x14ac:dyDescent="0.2">
      <c r="B47" s="455"/>
      <c r="C47" s="307"/>
      <c r="D47" s="307"/>
      <c r="E47" s="307"/>
      <c r="F47" s="307"/>
      <c r="G47" s="307"/>
      <c r="H47" s="307"/>
      <c r="I47" s="307"/>
      <c r="J47" s="307"/>
      <c r="K47" s="307"/>
      <c r="L47" s="307"/>
      <c r="M47" s="460"/>
      <c r="N47" s="307"/>
      <c r="O47" s="456"/>
    </row>
    <row r="48" spans="2:15" x14ac:dyDescent="0.2">
      <c r="B48" s="455"/>
      <c r="C48" s="307"/>
      <c r="D48" s="307"/>
      <c r="E48" s="307"/>
      <c r="F48" s="307"/>
      <c r="G48" s="307"/>
      <c r="H48" s="307"/>
      <c r="I48" s="307"/>
      <c r="J48" s="307"/>
      <c r="K48" s="307"/>
      <c r="L48" s="307"/>
      <c r="M48" s="460"/>
      <c r="N48" s="307"/>
      <c r="O48" s="456"/>
    </row>
    <row r="49" spans="2:15" x14ac:dyDescent="0.2">
      <c r="B49" s="455"/>
      <c r="C49" s="307"/>
      <c r="D49" s="307"/>
      <c r="E49" s="307"/>
      <c r="F49" s="307"/>
      <c r="G49" s="307"/>
      <c r="H49" s="307"/>
      <c r="I49" s="307"/>
      <c r="J49" s="307"/>
      <c r="K49" s="307"/>
      <c r="L49" s="307"/>
      <c r="M49" s="460"/>
      <c r="N49" s="307"/>
      <c r="O49" s="456"/>
    </row>
    <row r="50" spans="2:15" x14ac:dyDescent="0.2">
      <c r="B50" s="455"/>
      <c r="C50" s="307"/>
      <c r="D50" s="307"/>
      <c r="E50" s="307"/>
      <c r="F50" s="307"/>
      <c r="G50" s="307"/>
      <c r="H50" s="307"/>
      <c r="I50" s="307"/>
      <c r="J50" s="307"/>
      <c r="K50" s="307"/>
      <c r="L50" s="307"/>
      <c r="M50" s="460"/>
      <c r="N50" s="307"/>
      <c r="O50" s="456"/>
    </row>
    <row r="51" spans="2:15" x14ac:dyDescent="0.2">
      <c r="B51" s="455"/>
      <c r="C51" s="307"/>
      <c r="D51" s="307"/>
      <c r="E51" s="307"/>
      <c r="F51" s="307"/>
      <c r="G51" s="307"/>
      <c r="H51" s="307"/>
      <c r="I51" s="307"/>
      <c r="J51" s="307"/>
      <c r="K51" s="307"/>
      <c r="L51" s="307"/>
      <c r="M51" s="460"/>
      <c r="N51" s="307"/>
      <c r="O51" s="456"/>
    </row>
    <row r="52" spans="2:15" x14ac:dyDescent="0.2">
      <c r="B52" s="455"/>
      <c r="C52" s="307"/>
      <c r="D52" s="307"/>
      <c r="E52" s="307"/>
      <c r="F52" s="307"/>
      <c r="G52" s="307"/>
      <c r="H52" s="307"/>
      <c r="I52" s="307"/>
      <c r="J52" s="307"/>
      <c r="K52" s="307"/>
      <c r="L52" s="307"/>
      <c r="M52" s="460"/>
      <c r="N52" s="307"/>
      <c r="O52" s="456"/>
    </row>
    <row r="53" spans="2:15" x14ac:dyDescent="0.2">
      <c r="B53" s="455"/>
      <c r="C53" s="307"/>
      <c r="D53" s="307"/>
      <c r="E53" s="307"/>
      <c r="F53" s="307"/>
      <c r="G53" s="307"/>
      <c r="H53" s="307"/>
      <c r="I53" s="307"/>
      <c r="J53" s="307"/>
      <c r="K53" s="307"/>
      <c r="L53" s="307"/>
      <c r="M53" s="460"/>
      <c r="N53" s="307"/>
      <c r="O53" s="456"/>
    </row>
    <row r="54" spans="2:15" ht="15" x14ac:dyDescent="0.2">
      <c r="B54" s="455"/>
      <c r="C54" s="329"/>
      <c r="D54" s="329"/>
      <c r="E54" s="329"/>
      <c r="F54" s="329"/>
      <c r="G54" s="329"/>
      <c r="H54" s="329"/>
      <c r="I54" s="329"/>
      <c r="J54" s="329"/>
      <c r="K54" s="329"/>
      <c r="L54" s="329"/>
      <c r="M54" s="577"/>
      <c r="N54" s="329"/>
      <c r="O54" s="456"/>
    </row>
    <row r="55" spans="2:15" x14ac:dyDescent="0.2">
      <c r="B55" s="463"/>
      <c r="C55" s="307"/>
      <c r="D55" s="688"/>
      <c r="E55" s="688"/>
      <c r="F55" s="688"/>
      <c r="G55" s="688"/>
      <c r="H55" s="688"/>
      <c r="I55" s="688"/>
      <c r="J55" s="688"/>
      <c r="K55" s="688"/>
      <c r="L55" s="688"/>
      <c r="M55" s="688"/>
      <c r="N55" s="307"/>
      <c r="O55" s="464"/>
    </row>
    <row r="56" spans="2:15" x14ac:dyDescent="0.2">
      <c r="B56" s="463"/>
      <c r="C56" s="307"/>
      <c r="D56" s="688"/>
      <c r="E56" s="688"/>
      <c r="F56" s="688"/>
      <c r="G56" s="688"/>
      <c r="H56" s="688"/>
      <c r="I56" s="688"/>
      <c r="J56" s="688"/>
      <c r="K56" s="688"/>
      <c r="L56" s="688"/>
      <c r="M56" s="688"/>
      <c r="N56" s="307"/>
      <c r="O56" s="464"/>
    </row>
    <row r="57" spans="2:15" x14ac:dyDescent="0.2">
      <c r="B57" s="465"/>
      <c r="C57" s="466"/>
      <c r="D57" s="466"/>
      <c r="E57" s="466"/>
      <c r="F57" s="466"/>
      <c r="G57" s="466"/>
      <c r="H57" s="466"/>
      <c r="I57" s="466"/>
      <c r="J57" s="466"/>
      <c r="K57" s="466"/>
      <c r="L57" s="466"/>
      <c r="M57" s="466"/>
      <c r="N57" s="466"/>
      <c r="O57" s="467"/>
    </row>
    <row r="63" spans="2:15" ht="14.25" x14ac:dyDescent="0.2">
      <c r="E63" s="312"/>
    </row>
    <row r="68" spans="5:5" x14ac:dyDescent="0.2">
      <c r="E68" s="311"/>
    </row>
    <row r="69" spans="5:5" ht="14.25" x14ac:dyDescent="0.2">
      <c r="E69" s="313"/>
    </row>
    <row r="70" spans="5:5" ht="14.25" x14ac:dyDescent="0.2">
      <c r="E70" s="312"/>
    </row>
    <row r="74" spans="5:5" x14ac:dyDescent="0.2">
      <c r="E74" s="311"/>
    </row>
    <row r="75" spans="5:5" x14ac:dyDescent="0.2">
      <c r="E75" s="307"/>
    </row>
  </sheetData>
  <sheetProtection algorithmName="SHA-512" hashValue="nZDj26gPT0fWwvtzI5QYr+BoXMcRpwfpAjyXrhUkr84kbSrkdwyAMmgSWWJZ7E0iStHtgJAiCOirjv64xeAyKQ==" saltValue="JYL++fj2uvSkVIRDHkcl9w==" spinCount="100000" sheet="1" objects="1" scenarios="1"/>
  <mergeCells count="9">
    <mergeCell ref="C3:N3"/>
    <mergeCell ref="D56:M56"/>
    <mergeCell ref="D55:M55"/>
    <mergeCell ref="C35:N35"/>
    <mergeCell ref="C6:N6"/>
    <mergeCell ref="C4:N4"/>
    <mergeCell ref="C13:N13"/>
    <mergeCell ref="C10:N10"/>
    <mergeCell ref="C11:N11"/>
  </mergeCells>
  <phoneticPr fontId="73" type="noConversion"/>
  <printOptions horizontalCentered="1"/>
  <pageMargins left="0.35433070866141736" right="0.35433070866141736" top="0.39370078740157483" bottom="0.70866141732283472" header="0.19685039370078741" footer="0.39370078740157483"/>
  <pageSetup paperSize="9" orientation="portrait" horizontalDpi="300" verticalDpi="300" r:id="rId1"/>
  <headerFooter alignWithMargins="0">
    <oddHeader xml:space="preserve">&amp;C&amp;"Arial,Bold"Office of Local Government - 2021-22 Permissible Income Workpapers </oddHeader>
    <oddFoote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tabColor rgb="FF00B050"/>
  </sheetPr>
  <dimension ref="A1:D44"/>
  <sheetViews>
    <sheetView showGridLines="0" zoomScale="130" zoomScaleNormal="130" workbookViewId="0">
      <selection activeCell="C15" sqref="C15"/>
    </sheetView>
  </sheetViews>
  <sheetFormatPr defaultRowHeight="12.75" x14ac:dyDescent="0.2"/>
  <cols>
    <col min="1" max="1" width="3.5703125" customWidth="1"/>
    <col min="2" max="2" width="2.5703125" customWidth="1"/>
    <col min="3" max="3" width="84" customWidth="1"/>
    <col min="4" max="4" width="3.5703125" customWidth="1"/>
  </cols>
  <sheetData>
    <row r="1" spans="1:4" x14ac:dyDescent="0.2">
      <c r="A1" s="370" t="s">
        <v>0</v>
      </c>
      <c r="B1" s="4"/>
      <c r="C1" s="4"/>
      <c r="D1" s="5"/>
    </row>
    <row r="2" spans="1:4" x14ac:dyDescent="0.2">
      <c r="A2" s="1"/>
      <c r="B2" s="3"/>
      <c r="C2" s="3"/>
      <c r="D2" s="6"/>
    </row>
    <row r="3" spans="1:4" x14ac:dyDescent="0.2">
      <c r="A3" s="1"/>
      <c r="B3" s="3"/>
      <c r="C3" s="44" t="s">
        <v>688</v>
      </c>
      <c r="D3" s="6"/>
    </row>
    <row r="4" spans="1:4" x14ac:dyDescent="0.2">
      <c r="A4" s="1"/>
      <c r="B4" s="3"/>
      <c r="C4" s="9"/>
      <c r="D4" s="6"/>
    </row>
    <row r="5" spans="1:4" x14ac:dyDescent="0.2">
      <c r="A5" s="1"/>
      <c r="B5" s="3"/>
      <c r="C5" s="45" t="s">
        <v>689</v>
      </c>
      <c r="D5" s="6"/>
    </row>
    <row r="6" spans="1:4" x14ac:dyDescent="0.2">
      <c r="A6" s="1"/>
      <c r="B6" s="3"/>
      <c r="C6" s="9"/>
      <c r="D6" s="6"/>
    </row>
    <row r="7" spans="1:4" ht="15.75" x14ac:dyDescent="0.25">
      <c r="A7" s="1"/>
      <c r="B7" s="3"/>
      <c r="C7" s="49" t="str">
        <f>IF(Identification!C9="","",Identification!C9)</f>
        <v>Select Council Name</v>
      </c>
      <c r="D7" s="6"/>
    </row>
    <row r="8" spans="1:4" x14ac:dyDescent="0.2">
      <c r="A8" s="1"/>
      <c r="B8" s="3"/>
      <c r="C8" s="9"/>
      <c r="D8" s="6"/>
    </row>
    <row r="9" spans="1:4" x14ac:dyDescent="0.2">
      <c r="A9" s="1"/>
      <c r="B9" s="3"/>
      <c r="C9" s="10" t="s">
        <v>690</v>
      </c>
      <c r="D9" s="6"/>
    </row>
    <row r="10" spans="1:4" x14ac:dyDescent="0.2">
      <c r="A10" s="1"/>
      <c r="B10" s="3"/>
      <c r="C10" s="10"/>
      <c r="D10" s="6"/>
    </row>
    <row r="11" spans="1:4" x14ac:dyDescent="0.2">
      <c r="A11" s="1"/>
      <c r="B11" s="3"/>
      <c r="C11" s="9"/>
      <c r="D11" s="6"/>
    </row>
    <row r="12" spans="1:4" ht="25.5" x14ac:dyDescent="0.2">
      <c r="A12" s="1"/>
      <c r="B12" s="123" t="s">
        <v>140</v>
      </c>
      <c r="C12" s="344" t="s">
        <v>920</v>
      </c>
      <c r="D12" s="6"/>
    </row>
    <row r="13" spans="1:4" ht="25.5" customHeight="1" x14ac:dyDescent="0.2">
      <c r="A13" s="1"/>
      <c r="B13" s="3"/>
      <c r="C13" s="9" t="s">
        <v>691</v>
      </c>
      <c r="D13" s="6"/>
    </row>
    <row r="14" spans="1:4" ht="17.25" customHeight="1" x14ac:dyDescent="0.2">
      <c r="A14" s="1"/>
      <c r="B14" s="3"/>
      <c r="C14" s="9"/>
      <c r="D14" s="6"/>
    </row>
    <row r="15" spans="1:4" ht="51" x14ac:dyDescent="0.2">
      <c r="A15" s="1"/>
      <c r="B15" s="9" t="s">
        <v>692</v>
      </c>
      <c r="C15" s="365" t="s">
        <v>911</v>
      </c>
      <c r="D15" s="6"/>
    </row>
    <row r="16" spans="1:4" ht="18.75" customHeight="1" x14ac:dyDescent="0.2">
      <c r="A16" s="1"/>
      <c r="B16" s="9"/>
      <c r="C16" s="9"/>
      <c r="D16" s="6"/>
    </row>
    <row r="17" spans="1:4" ht="38.25" x14ac:dyDescent="0.2">
      <c r="A17" s="1"/>
      <c r="B17" s="123" t="s">
        <v>147</v>
      </c>
      <c r="C17" s="9" t="s">
        <v>693</v>
      </c>
      <c r="D17" s="6"/>
    </row>
    <row r="18" spans="1:4" x14ac:dyDescent="0.2">
      <c r="A18" s="1"/>
      <c r="B18" s="123"/>
      <c r="C18" s="9"/>
      <c r="D18" s="6"/>
    </row>
    <row r="19" spans="1:4" x14ac:dyDescent="0.2">
      <c r="A19" s="1"/>
      <c r="B19" s="375" t="s">
        <v>153</v>
      </c>
      <c r="C19" s="9" t="s">
        <v>694</v>
      </c>
      <c r="D19" s="6"/>
    </row>
    <row r="20" spans="1:4" ht="9.75" customHeight="1" x14ac:dyDescent="0.2">
      <c r="A20" s="1"/>
      <c r="B20" s="3"/>
      <c r="C20" s="9"/>
      <c r="D20" s="6"/>
    </row>
    <row r="21" spans="1:4" ht="42" customHeight="1" x14ac:dyDescent="0.2">
      <c r="A21" s="1"/>
      <c r="B21" s="3"/>
      <c r="C21" s="358" t="s">
        <v>919</v>
      </c>
      <c r="D21" s="6"/>
    </row>
    <row r="22" spans="1:4" x14ac:dyDescent="0.2">
      <c r="A22" s="1"/>
      <c r="B22" s="123" t="s">
        <v>157</v>
      </c>
      <c r="C22" s="9" t="s">
        <v>695</v>
      </c>
      <c r="D22" s="6"/>
    </row>
    <row r="23" spans="1:4" ht="20.25" customHeight="1" x14ac:dyDescent="0.2">
      <c r="A23" s="1"/>
      <c r="B23" s="11"/>
      <c r="C23" s="3"/>
      <c r="D23" s="6"/>
    </row>
    <row r="24" spans="1:4" ht="12.75" customHeight="1" x14ac:dyDescent="0.2">
      <c r="A24" s="1"/>
      <c r="B24" s="11" t="s">
        <v>696</v>
      </c>
      <c r="C24" s="344" t="s">
        <v>697</v>
      </c>
      <c r="D24" s="6"/>
    </row>
    <row r="25" spans="1:4" x14ac:dyDescent="0.2">
      <c r="A25" s="1"/>
      <c r="B25" s="11"/>
      <c r="C25" s="124"/>
      <c r="D25" s="6"/>
    </row>
    <row r="26" spans="1:4" ht="12.75" customHeight="1" x14ac:dyDescent="0.2">
      <c r="A26" s="1"/>
      <c r="B26" s="11"/>
      <c r="C26" s="9"/>
      <c r="D26" s="6"/>
    </row>
    <row r="27" spans="1:4" x14ac:dyDescent="0.2">
      <c r="A27" s="1"/>
      <c r="B27" s="3"/>
      <c r="C27" s="9"/>
      <c r="D27" s="6"/>
    </row>
    <row r="28" spans="1:4" x14ac:dyDescent="0.2">
      <c r="A28" s="1"/>
      <c r="B28" s="3"/>
      <c r="C28" s="9" t="s">
        <v>698</v>
      </c>
      <c r="D28" s="6"/>
    </row>
    <row r="29" spans="1:4" x14ac:dyDescent="0.2">
      <c r="A29" s="1"/>
      <c r="B29" s="3"/>
      <c r="C29" s="10" t="s">
        <v>699</v>
      </c>
      <c r="D29" s="6"/>
    </row>
    <row r="30" spans="1:4" x14ac:dyDescent="0.2">
      <c r="A30" s="1"/>
      <c r="B30" s="3"/>
      <c r="C30" s="9"/>
      <c r="D30" s="6"/>
    </row>
    <row r="31" spans="1:4" x14ac:dyDescent="0.2">
      <c r="A31" s="1"/>
      <c r="B31" s="3"/>
      <c r="C31" s="9"/>
      <c r="D31" s="6"/>
    </row>
    <row r="32" spans="1:4" x14ac:dyDescent="0.2">
      <c r="A32" s="1"/>
      <c r="B32" s="3"/>
      <c r="C32" s="9"/>
      <c r="D32" s="6"/>
    </row>
    <row r="33" spans="1:4" x14ac:dyDescent="0.2">
      <c r="A33" s="1"/>
      <c r="B33" s="3"/>
      <c r="C33" s="9" t="s">
        <v>698</v>
      </c>
      <c r="D33" s="6"/>
    </row>
    <row r="34" spans="1:4" x14ac:dyDescent="0.2">
      <c r="A34" s="1"/>
      <c r="B34" s="3"/>
      <c r="C34" s="10" t="s">
        <v>700</v>
      </c>
      <c r="D34" s="6"/>
    </row>
    <row r="35" spans="1:4" x14ac:dyDescent="0.2">
      <c r="A35" s="1"/>
      <c r="B35" s="3"/>
      <c r="C35" s="9"/>
      <c r="D35" s="6"/>
    </row>
    <row r="36" spans="1:4" x14ac:dyDescent="0.2">
      <c r="A36" s="1"/>
      <c r="B36" s="3"/>
      <c r="C36" s="9"/>
      <c r="D36" s="6"/>
    </row>
    <row r="37" spans="1:4" x14ac:dyDescent="0.2">
      <c r="A37" s="1"/>
      <c r="B37" s="3"/>
      <c r="C37" s="9"/>
      <c r="D37" s="6"/>
    </row>
    <row r="38" spans="1:4" x14ac:dyDescent="0.2">
      <c r="A38" s="1"/>
      <c r="B38" s="3"/>
      <c r="C38" s="344" t="s">
        <v>701</v>
      </c>
      <c r="D38" s="6"/>
    </row>
    <row r="39" spans="1:4" x14ac:dyDescent="0.2">
      <c r="A39" s="1"/>
      <c r="B39" s="3"/>
      <c r="C39" s="9"/>
      <c r="D39" s="6"/>
    </row>
    <row r="40" spans="1:4" x14ac:dyDescent="0.2">
      <c r="A40" s="1"/>
      <c r="B40" s="3"/>
      <c r="C40" s="9"/>
      <c r="D40" s="6"/>
    </row>
    <row r="41" spans="1:4" x14ac:dyDescent="0.2">
      <c r="A41" s="1"/>
      <c r="B41" s="3"/>
      <c r="C41" s="3"/>
      <c r="D41" s="6"/>
    </row>
    <row r="42" spans="1:4" x14ac:dyDescent="0.2">
      <c r="A42" s="1"/>
      <c r="B42" s="3"/>
      <c r="C42" s="46"/>
      <c r="D42" s="6"/>
    </row>
    <row r="43" spans="1:4" x14ac:dyDescent="0.2">
      <c r="A43" s="1"/>
      <c r="B43" s="3"/>
      <c r="C43" s="3"/>
      <c r="D43" s="6"/>
    </row>
    <row r="44" spans="1:4" x14ac:dyDescent="0.2">
      <c r="A44" s="2"/>
      <c r="B44" s="7"/>
      <c r="C44" s="15"/>
      <c r="D44" s="8"/>
    </row>
  </sheetData>
  <sheetProtection algorithmName="SHA-512" hashValue="p7+90IvQBVuMbCZfW6Eecbgjyv0Fs5HRyvrJwsrBUlnKcTCQHdCnp61PUNMj6NP44GGzLKuYJsHAGs/Zu5k50w==" saltValue="jr/ltQiDickveyuiiMIbKw==" spinCount="100000" sheet="1" objects="1" scenarios="1"/>
  <phoneticPr fontId="0" type="noConversion"/>
  <printOptions horizontalCentered="1" gridLinesSet="0"/>
  <pageMargins left="0.35433070866141736" right="0.35433070866141736" top="0.39370078740157483" bottom="0.70866141732283472" header="0.19685039370078741" footer="0.39370078740157483"/>
  <pageSetup paperSize="9" orientation="portrait" horizontalDpi="300" verticalDpi="300" r:id="rId1"/>
  <headerFooter alignWithMargins="0">
    <oddHeader xml:space="preserve">&amp;C&amp;"Arial,Bold"Office of Local Government - 2021-22 Permissible Income Workpapers </oddHeader>
    <oddFooter>&amp;A</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W185"/>
  <sheetViews>
    <sheetView workbookViewId="0">
      <pane xSplit="1" ySplit="4" topLeftCell="B5" activePane="bottomRight" state="frozen"/>
      <selection pane="topRight" activeCell="F6" sqref="F6"/>
      <selection pane="bottomLeft" activeCell="F6" sqref="F6"/>
      <selection pane="bottomRight" activeCell="D3" sqref="D3"/>
    </sheetView>
  </sheetViews>
  <sheetFormatPr defaultColWidth="9.140625" defaultRowHeight="12.75" x14ac:dyDescent="0.2"/>
  <cols>
    <col min="1" max="1" width="30.85546875" customWidth="1"/>
    <col min="2" max="2" width="19.42578125" customWidth="1"/>
    <col min="3" max="3" width="2.42578125" customWidth="1"/>
    <col min="4" max="4" width="22.85546875" customWidth="1"/>
    <col min="5" max="5" width="24.5703125" customWidth="1"/>
    <col min="6" max="6" width="16.5703125" customWidth="1"/>
    <col min="7" max="7" width="1.5703125" customWidth="1"/>
    <col min="8" max="8" width="11" customWidth="1"/>
    <col min="9" max="9" width="17.85546875" style="284" customWidth="1"/>
    <col min="10" max="10" width="13.85546875" style="284" customWidth="1"/>
    <col min="11" max="11" width="1.5703125" style="284" customWidth="1"/>
    <col min="12" max="12" width="11" style="284" customWidth="1"/>
    <col min="13" max="13" width="18.42578125" customWidth="1"/>
    <col min="14" max="14" width="11.42578125" style="280" customWidth="1"/>
    <col min="15" max="15" width="2.42578125" customWidth="1"/>
    <col min="16" max="16" width="1.42578125" customWidth="1"/>
    <col min="17" max="17" width="1.5703125" customWidth="1"/>
    <col min="19" max="19" width="9.5703125" hidden="1" customWidth="1"/>
    <col min="20" max="21" width="9.42578125" hidden="1" customWidth="1"/>
    <col min="22" max="22" width="11.42578125" hidden="1" customWidth="1"/>
    <col min="23" max="23" width="10.42578125" hidden="1" customWidth="1"/>
  </cols>
  <sheetData>
    <row r="1" spans="1:23" ht="15.75" x14ac:dyDescent="0.25">
      <c r="C1" s="278"/>
      <c r="D1" s="279"/>
      <c r="E1" s="279"/>
      <c r="F1" s="279"/>
      <c r="G1" s="278"/>
      <c r="H1" s="280"/>
      <c r="I1"/>
      <c r="J1"/>
      <c r="K1" s="278"/>
      <c r="L1" s="694"/>
      <c r="M1" s="694"/>
      <c r="N1" s="694"/>
      <c r="O1" s="694"/>
      <c r="P1" s="694"/>
      <c r="S1" s="694"/>
      <c r="T1" s="694"/>
      <c r="U1" s="694"/>
      <c r="V1" s="694"/>
      <c r="W1" s="694"/>
    </row>
    <row r="2" spans="1:23" x14ac:dyDescent="0.2">
      <c r="A2" s="369"/>
      <c r="B2" s="369"/>
      <c r="C2" s="582"/>
      <c r="D2" s="349"/>
      <c r="E2" s="349"/>
      <c r="F2" s="349"/>
      <c r="G2" s="582"/>
      <c r="H2" s="583"/>
      <c r="I2" s="349"/>
      <c r="J2" s="349"/>
      <c r="K2" s="582"/>
      <c r="L2"/>
      <c r="N2"/>
      <c r="Q2" s="369"/>
      <c r="R2" s="369"/>
    </row>
    <row r="3" spans="1:23" ht="27" customHeight="1" x14ac:dyDescent="0.2">
      <c r="B3" s="369"/>
      <c r="C3" s="584"/>
      <c r="D3" s="349"/>
      <c r="E3" s="349"/>
      <c r="F3" s="349"/>
      <c r="G3" s="584"/>
      <c r="H3" s="583"/>
      <c r="I3" s="349"/>
      <c r="J3" s="349"/>
      <c r="K3" s="584"/>
      <c r="L3"/>
      <c r="N3"/>
      <c r="Q3" s="369"/>
      <c r="R3" s="369"/>
    </row>
    <row r="4" spans="1:23" ht="50.25" customHeight="1" x14ac:dyDescent="0.2">
      <c r="C4" s="278"/>
      <c r="D4" s="349"/>
      <c r="E4" s="349"/>
      <c r="F4" s="349"/>
      <c r="G4" s="278"/>
      <c r="H4" s="280"/>
      <c r="I4"/>
      <c r="J4" s="349"/>
      <c r="K4" s="278"/>
      <c r="L4" s="245"/>
      <c r="M4" s="245"/>
      <c r="N4" s="245"/>
      <c r="O4" s="245"/>
      <c r="P4" s="245"/>
      <c r="Q4" s="245"/>
      <c r="R4" s="245"/>
      <c r="S4" s="245"/>
      <c r="T4" s="245"/>
      <c r="U4" s="245"/>
      <c r="V4" s="245"/>
      <c r="W4" s="245"/>
    </row>
    <row r="5" spans="1:23" x14ac:dyDescent="0.2">
      <c r="B5" s="281"/>
      <c r="C5" s="282"/>
      <c r="D5" s="460"/>
      <c r="E5" s="460"/>
      <c r="F5" s="460"/>
      <c r="G5" s="282"/>
      <c r="I5"/>
      <c r="J5"/>
      <c r="K5" s="282"/>
      <c r="L5" s="283"/>
      <c r="M5" s="283"/>
      <c r="N5" s="283"/>
      <c r="O5" s="283"/>
      <c r="P5" s="283"/>
      <c r="Q5" s="585"/>
    </row>
    <row r="6" spans="1:23" x14ac:dyDescent="0.2">
      <c r="B6" s="281"/>
      <c r="C6" s="282"/>
      <c r="D6" s="460"/>
      <c r="E6" s="460"/>
      <c r="F6" s="460"/>
      <c r="G6" s="282"/>
      <c r="I6"/>
      <c r="J6"/>
      <c r="K6" s="282"/>
      <c r="L6" s="283"/>
      <c r="M6" s="283"/>
      <c r="N6" s="283"/>
      <c r="O6" s="283"/>
      <c r="P6" s="283"/>
      <c r="Q6" s="585"/>
    </row>
    <row r="7" spans="1:23" x14ac:dyDescent="0.2">
      <c r="B7" s="281"/>
      <c r="C7" s="282"/>
      <c r="D7" s="460"/>
      <c r="E7" s="460"/>
      <c r="F7" s="460"/>
      <c r="G7" s="282"/>
      <c r="I7"/>
      <c r="J7"/>
      <c r="K7" s="282"/>
      <c r="L7" s="283"/>
      <c r="M7" s="283"/>
      <c r="N7" s="283"/>
      <c r="O7" s="283"/>
      <c r="P7" s="283"/>
      <c r="Q7" s="585"/>
    </row>
    <row r="8" spans="1:23" x14ac:dyDescent="0.2">
      <c r="B8" s="281"/>
      <c r="C8" s="282"/>
      <c r="D8" s="460"/>
      <c r="E8" s="460"/>
      <c r="F8" s="460"/>
      <c r="G8" s="282"/>
      <c r="I8"/>
      <c r="J8"/>
      <c r="K8" s="282"/>
      <c r="L8" s="283"/>
      <c r="M8" s="283"/>
      <c r="N8" s="283"/>
      <c r="O8" s="283"/>
      <c r="P8" s="283"/>
      <c r="Q8" s="585"/>
    </row>
    <row r="9" spans="1:23" x14ac:dyDescent="0.2">
      <c r="B9" s="281"/>
      <c r="C9" s="282"/>
      <c r="D9" s="460"/>
      <c r="E9" s="460"/>
      <c r="F9" s="460"/>
      <c r="G9" s="282"/>
      <c r="I9"/>
      <c r="J9"/>
      <c r="K9" s="282"/>
      <c r="L9" s="283"/>
      <c r="M9" s="283"/>
      <c r="N9" s="283"/>
      <c r="O9" s="283"/>
      <c r="P9" s="283"/>
      <c r="Q9" s="585"/>
    </row>
    <row r="10" spans="1:23" x14ac:dyDescent="0.2">
      <c r="B10" s="281"/>
      <c r="C10" s="282"/>
      <c r="D10" s="460"/>
      <c r="E10" s="460"/>
      <c r="F10" s="460"/>
      <c r="G10" s="282"/>
      <c r="I10"/>
      <c r="J10"/>
      <c r="K10" s="282"/>
      <c r="L10" s="283"/>
      <c r="M10" s="283"/>
      <c r="N10" s="283"/>
      <c r="O10" s="283"/>
      <c r="P10" s="283"/>
      <c r="Q10" s="585"/>
    </row>
    <row r="11" spans="1:23" x14ac:dyDescent="0.2">
      <c r="B11" s="281"/>
      <c r="C11" s="282"/>
      <c r="D11" s="460"/>
      <c r="E11" s="460"/>
      <c r="F11" s="460"/>
      <c r="G11" s="282"/>
      <c r="I11"/>
      <c r="J11"/>
      <c r="K11" s="282"/>
      <c r="L11" s="283"/>
      <c r="M11" s="283"/>
      <c r="N11" s="283"/>
      <c r="O11" s="283"/>
      <c r="P11" s="283"/>
      <c r="Q11" s="585"/>
    </row>
    <row r="12" spans="1:23" x14ac:dyDescent="0.2">
      <c r="B12" s="281"/>
      <c r="C12" s="282"/>
      <c r="D12" s="460"/>
      <c r="E12" s="460"/>
      <c r="F12" s="460"/>
      <c r="G12" s="282"/>
      <c r="I12"/>
      <c r="J12"/>
      <c r="K12" s="282"/>
      <c r="L12" s="283"/>
      <c r="M12" s="283"/>
      <c r="N12" s="283"/>
      <c r="O12" s="283"/>
      <c r="P12" s="283"/>
      <c r="Q12" s="585"/>
    </row>
    <row r="13" spans="1:23" x14ac:dyDescent="0.2">
      <c r="B13" s="281"/>
      <c r="C13" s="282"/>
      <c r="D13" s="460"/>
      <c r="E13" s="460"/>
      <c r="F13" s="460"/>
      <c r="G13" s="282"/>
      <c r="I13"/>
      <c r="J13"/>
      <c r="K13" s="282"/>
      <c r="L13" s="283"/>
      <c r="M13" s="283"/>
      <c r="N13" s="283"/>
      <c r="O13" s="283"/>
      <c r="P13" s="283"/>
      <c r="Q13" s="585"/>
    </row>
    <row r="14" spans="1:23" x14ac:dyDescent="0.2">
      <c r="B14" s="281"/>
      <c r="C14" s="282"/>
      <c r="D14" s="460"/>
      <c r="E14" s="460"/>
      <c r="F14" s="460"/>
      <c r="G14" s="282"/>
      <c r="I14"/>
      <c r="J14"/>
      <c r="K14" s="282"/>
      <c r="L14" s="283"/>
      <c r="M14" s="283"/>
      <c r="N14" s="283"/>
      <c r="O14" s="283"/>
      <c r="P14" s="283"/>
      <c r="Q14" s="585"/>
    </row>
    <row r="15" spans="1:23" x14ac:dyDescent="0.2">
      <c r="B15" s="281"/>
      <c r="C15" s="282"/>
      <c r="D15" s="460"/>
      <c r="E15" s="460"/>
      <c r="F15" s="460"/>
      <c r="G15" s="282"/>
      <c r="I15"/>
      <c r="J15"/>
      <c r="K15" s="282"/>
      <c r="L15" s="283"/>
      <c r="M15" s="283"/>
      <c r="N15" s="283"/>
      <c r="O15" s="283"/>
      <c r="P15" s="283"/>
      <c r="Q15" s="585"/>
    </row>
    <row r="16" spans="1:23" x14ac:dyDescent="0.2">
      <c r="B16" s="281"/>
      <c r="C16" s="282"/>
      <c r="D16" s="460"/>
      <c r="E16" s="460"/>
      <c r="F16" s="460"/>
      <c r="G16" s="282"/>
      <c r="I16"/>
      <c r="J16"/>
      <c r="K16" s="282"/>
      <c r="L16" s="283"/>
      <c r="M16" s="283"/>
      <c r="N16" s="283"/>
      <c r="O16" s="283"/>
      <c r="P16" s="283"/>
      <c r="Q16" s="585"/>
    </row>
    <row r="17" spans="2:17" x14ac:dyDescent="0.2">
      <c r="B17" s="281"/>
      <c r="C17" s="282"/>
      <c r="D17" s="460"/>
      <c r="E17" s="460"/>
      <c r="F17" s="460"/>
      <c r="G17" s="282"/>
      <c r="I17"/>
      <c r="J17"/>
      <c r="K17" s="282"/>
      <c r="L17" s="283"/>
      <c r="M17" s="283"/>
      <c r="N17" s="283"/>
      <c r="O17" s="283"/>
      <c r="P17" s="283"/>
      <c r="Q17" s="585"/>
    </row>
    <row r="18" spans="2:17" x14ac:dyDescent="0.2">
      <c r="B18" s="281"/>
      <c r="C18" s="282"/>
      <c r="D18" s="460"/>
      <c r="E18" s="460"/>
      <c r="F18" s="460"/>
      <c r="G18" s="282"/>
      <c r="I18"/>
      <c r="J18"/>
      <c r="K18" s="282"/>
      <c r="L18" s="283"/>
      <c r="M18" s="283"/>
      <c r="N18" s="283"/>
      <c r="O18" s="283"/>
      <c r="P18" s="283"/>
      <c r="Q18" s="585"/>
    </row>
    <row r="19" spans="2:17" x14ac:dyDescent="0.2">
      <c r="B19" s="281"/>
      <c r="C19" s="282"/>
      <c r="D19" s="460"/>
      <c r="E19" s="460"/>
      <c r="F19" s="460"/>
      <c r="G19" s="282"/>
      <c r="I19"/>
      <c r="J19"/>
      <c r="K19" s="282"/>
      <c r="L19" s="283"/>
      <c r="M19" s="283"/>
      <c r="N19" s="283"/>
      <c r="O19" s="283"/>
      <c r="P19" s="283"/>
      <c r="Q19" s="585"/>
    </row>
    <row r="20" spans="2:17" x14ac:dyDescent="0.2">
      <c r="B20" s="281"/>
      <c r="C20" s="282"/>
      <c r="D20" s="460"/>
      <c r="E20" s="460"/>
      <c r="F20" s="460"/>
      <c r="G20" s="282"/>
      <c r="I20"/>
      <c r="J20"/>
      <c r="K20" s="282"/>
      <c r="L20" s="283"/>
      <c r="M20" s="283"/>
      <c r="N20" s="283"/>
      <c r="O20" s="283"/>
      <c r="P20" s="283"/>
      <c r="Q20" s="585"/>
    </row>
    <row r="21" spans="2:17" x14ac:dyDescent="0.2">
      <c r="B21" s="281"/>
      <c r="C21" s="282"/>
      <c r="D21" s="460"/>
      <c r="E21" s="460"/>
      <c r="F21" s="460"/>
      <c r="G21" s="282"/>
      <c r="I21"/>
      <c r="J21"/>
      <c r="K21" s="282"/>
      <c r="L21" s="283"/>
      <c r="M21" s="283"/>
      <c r="N21" s="283"/>
      <c r="O21" s="283"/>
      <c r="P21" s="283"/>
      <c r="Q21" s="585"/>
    </row>
    <row r="22" spans="2:17" x14ac:dyDescent="0.2">
      <c r="B22" s="281"/>
      <c r="C22" s="282"/>
      <c r="D22" s="460"/>
      <c r="E22" s="460"/>
      <c r="F22" s="460"/>
      <c r="G22" s="282"/>
      <c r="I22"/>
      <c r="J22"/>
      <c r="K22" s="282"/>
      <c r="L22" s="283"/>
      <c r="M22" s="283"/>
      <c r="N22" s="283"/>
      <c r="O22" s="283"/>
      <c r="P22" s="283"/>
      <c r="Q22" s="585"/>
    </row>
    <row r="23" spans="2:17" x14ac:dyDescent="0.2">
      <c r="B23" s="281"/>
      <c r="C23" s="282"/>
      <c r="D23" s="460"/>
      <c r="E23" s="460"/>
      <c r="F23" s="460"/>
      <c r="G23" s="282"/>
      <c r="I23"/>
      <c r="J23"/>
      <c r="K23" s="282"/>
      <c r="L23" s="283"/>
      <c r="M23" s="283"/>
      <c r="N23" s="283"/>
      <c r="O23" s="283"/>
      <c r="P23" s="283"/>
      <c r="Q23" s="585"/>
    </row>
    <row r="24" spans="2:17" x14ac:dyDescent="0.2">
      <c r="B24" s="281"/>
      <c r="C24" s="282"/>
      <c r="D24" s="460"/>
      <c r="E24" s="460"/>
      <c r="F24" s="460"/>
      <c r="G24" s="282"/>
      <c r="I24"/>
      <c r="J24"/>
      <c r="K24" s="282"/>
      <c r="L24" s="283"/>
      <c r="M24" s="283"/>
      <c r="N24" s="283"/>
      <c r="O24" s="283"/>
      <c r="P24" s="283"/>
      <c r="Q24" s="585"/>
    </row>
    <row r="25" spans="2:17" x14ac:dyDescent="0.2">
      <c r="B25" s="281"/>
      <c r="C25" s="282"/>
      <c r="D25" s="460"/>
      <c r="E25" s="460"/>
      <c r="F25" s="460"/>
      <c r="G25" s="282"/>
      <c r="I25"/>
      <c r="J25"/>
      <c r="K25" s="282"/>
      <c r="L25" s="283"/>
      <c r="M25" s="283"/>
      <c r="N25" s="283"/>
      <c r="O25" s="283"/>
      <c r="P25" s="283"/>
      <c r="Q25" s="585"/>
    </row>
    <row r="26" spans="2:17" x14ac:dyDescent="0.2">
      <c r="B26" s="281"/>
      <c r="C26" s="282"/>
      <c r="D26" s="460"/>
      <c r="E26" s="460"/>
      <c r="F26" s="460"/>
      <c r="G26" s="282"/>
      <c r="I26"/>
      <c r="J26"/>
      <c r="K26" s="282"/>
      <c r="L26" s="283"/>
      <c r="M26" s="283"/>
      <c r="N26" s="283"/>
      <c r="O26" s="283"/>
      <c r="P26" s="283"/>
      <c r="Q26" s="585"/>
    </row>
    <row r="27" spans="2:17" x14ac:dyDescent="0.2">
      <c r="B27" s="281"/>
      <c r="C27" s="282"/>
      <c r="D27" s="460"/>
      <c r="E27" s="460"/>
      <c r="F27" s="460"/>
      <c r="G27" s="282"/>
      <c r="I27"/>
      <c r="J27"/>
      <c r="K27" s="282"/>
      <c r="L27" s="283"/>
      <c r="M27" s="283"/>
      <c r="N27" s="283"/>
      <c r="O27" s="283"/>
      <c r="P27" s="283"/>
      <c r="Q27" s="585"/>
    </row>
    <row r="28" spans="2:17" x14ac:dyDescent="0.2">
      <c r="B28" s="281"/>
      <c r="C28" s="282"/>
      <c r="D28" s="460"/>
      <c r="E28" s="460"/>
      <c r="F28" s="460"/>
      <c r="G28" s="282"/>
      <c r="I28"/>
      <c r="J28"/>
      <c r="K28" s="282"/>
      <c r="L28" s="283"/>
      <c r="M28" s="283"/>
      <c r="N28" s="283"/>
      <c r="O28" s="283"/>
      <c r="P28" s="283"/>
      <c r="Q28" s="585"/>
    </row>
    <row r="29" spans="2:17" x14ac:dyDescent="0.2">
      <c r="B29" s="281"/>
      <c r="C29" s="282"/>
      <c r="D29" s="460"/>
      <c r="E29" s="460"/>
      <c r="F29" s="460"/>
      <c r="G29" s="282"/>
      <c r="I29"/>
      <c r="J29"/>
      <c r="K29" s="282"/>
      <c r="L29" s="283"/>
      <c r="M29" s="283"/>
      <c r="N29" s="283"/>
      <c r="O29" s="283"/>
      <c r="P29" s="283"/>
      <c r="Q29" s="585"/>
    </row>
    <row r="30" spans="2:17" x14ac:dyDescent="0.2">
      <c r="B30" s="281"/>
      <c r="C30" s="282"/>
      <c r="D30" s="460"/>
      <c r="E30" s="460"/>
      <c r="F30" s="460"/>
      <c r="G30" s="282"/>
      <c r="I30"/>
      <c r="J30"/>
      <c r="K30" s="282"/>
      <c r="L30" s="283"/>
      <c r="M30" s="283"/>
      <c r="N30" s="283"/>
      <c r="O30" s="283"/>
      <c r="P30" s="283"/>
      <c r="Q30" s="585"/>
    </row>
    <row r="31" spans="2:17" x14ac:dyDescent="0.2">
      <c r="B31" s="281"/>
      <c r="C31" s="282"/>
      <c r="D31" s="460"/>
      <c r="E31" s="460"/>
      <c r="F31" s="460"/>
      <c r="G31" s="282"/>
      <c r="I31"/>
      <c r="J31"/>
      <c r="K31" s="282"/>
      <c r="L31" s="283"/>
      <c r="M31" s="283"/>
      <c r="N31" s="283"/>
      <c r="O31" s="283"/>
      <c r="P31" s="283"/>
      <c r="Q31" s="585"/>
    </row>
    <row r="32" spans="2:17" x14ac:dyDescent="0.2">
      <c r="B32" s="281"/>
      <c r="C32" s="282"/>
      <c r="D32" s="460"/>
      <c r="E32" s="460"/>
      <c r="F32" s="460"/>
      <c r="G32" s="282"/>
      <c r="I32"/>
      <c r="J32"/>
      <c r="K32" s="282"/>
      <c r="L32" s="283"/>
      <c r="M32" s="283"/>
      <c r="N32" s="283"/>
      <c r="O32" s="283"/>
      <c r="P32" s="283"/>
      <c r="Q32" s="585"/>
    </row>
    <row r="33" spans="2:17" x14ac:dyDescent="0.2">
      <c r="B33" s="281"/>
      <c r="C33" s="282"/>
      <c r="D33" s="460"/>
      <c r="E33" s="460"/>
      <c r="F33" s="460"/>
      <c r="G33" s="282"/>
      <c r="I33"/>
      <c r="J33"/>
      <c r="K33" s="282"/>
      <c r="L33" s="283"/>
      <c r="M33" s="283"/>
      <c r="N33" s="283"/>
      <c r="O33" s="283"/>
      <c r="P33" s="283"/>
      <c r="Q33" s="585"/>
    </row>
    <row r="34" spans="2:17" x14ac:dyDescent="0.2">
      <c r="B34" s="281"/>
      <c r="C34" s="282"/>
      <c r="D34" s="460"/>
      <c r="E34" s="460"/>
      <c r="F34" s="460"/>
      <c r="G34" s="282"/>
      <c r="I34"/>
      <c r="J34"/>
      <c r="K34" s="282"/>
      <c r="L34" s="283"/>
      <c r="M34" s="283"/>
      <c r="N34" s="283"/>
      <c r="O34" s="283"/>
      <c r="P34" s="283"/>
      <c r="Q34" s="585"/>
    </row>
    <row r="35" spans="2:17" x14ac:dyDescent="0.2">
      <c r="B35" s="281"/>
      <c r="C35" s="282"/>
      <c r="D35" s="460"/>
      <c r="E35" s="460"/>
      <c r="F35" s="460"/>
      <c r="G35" s="282"/>
      <c r="I35"/>
      <c r="J35"/>
      <c r="K35" s="282"/>
      <c r="L35" s="283"/>
      <c r="M35" s="283"/>
      <c r="N35" s="283"/>
      <c r="O35" s="283"/>
      <c r="P35" s="283"/>
      <c r="Q35" s="585"/>
    </row>
    <row r="36" spans="2:17" x14ac:dyDescent="0.2">
      <c r="B36" s="281"/>
      <c r="C36" s="282"/>
      <c r="D36" s="460"/>
      <c r="E36" s="460"/>
      <c r="F36" s="460"/>
      <c r="G36" s="282"/>
      <c r="I36"/>
      <c r="J36"/>
      <c r="K36" s="282"/>
      <c r="L36" s="283"/>
      <c r="M36" s="283"/>
      <c r="N36" s="283"/>
      <c r="O36" s="283"/>
      <c r="P36" s="283"/>
      <c r="Q36" s="585"/>
    </row>
    <row r="37" spans="2:17" x14ac:dyDescent="0.2">
      <c r="B37" s="281"/>
      <c r="C37" s="282"/>
      <c r="D37" s="460"/>
      <c r="E37" s="460"/>
      <c r="F37" s="460"/>
      <c r="G37" s="282"/>
      <c r="I37"/>
      <c r="J37"/>
      <c r="K37" s="282"/>
      <c r="L37" s="283"/>
      <c r="M37" s="283"/>
      <c r="N37" s="283"/>
      <c r="O37" s="283"/>
      <c r="P37" s="283"/>
      <c r="Q37" s="585"/>
    </row>
    <row r="38" spans="2:17" x14ac:dyDescent="0.2">
      <c r="B38" s="281"/>
      <c r="C38" s="282"/>
      <c r="D38" s="460"/>
      <c r="E38" s="460"/>
      <c r="F38" s="460"/>
      <c r="G38" s="282"/>
      <c r="I38"/>
      <c r="J38"/>
      <c r="K38" s="282"/>
      <c r="L38" s="283"/>
      <c r="M38" s="283"/>
      <c r="N38" s="283"/>
      <c r="O38" s="283"/>
      <c r="P38" s="283"/>
      <c r="Q38" s="585"/>
    </row>
    <row r="39" spans="2:17" x14ac:dyDescent="0.2">
      <c r="B39" s="281"/>
      <c r="C39" s="282"/>
      <c r="D39" s="460"/>
      <c r="E39" s="460"/>
      <c r="F39" s="460"/>
      <c r="G39" s="282"/>
      <c r="I39"/>
      <c r="J39"/>
      <c r="K39" s="282"/>
      <c r="L39" s="283"/>
      <c r="M39" s="283"/>
      <c r="N39" s="283"/>
      <c r="O39" s="283"/>
      <c r="P39" s="283"/>
      <c r="Q39" s="585"/>
    </row>
    <row r="40" spans="2:17" x14ac:dyDescent="0.2">
      <c r="B40" s="281"/>
      <c r="C40" s="282"/>
      <c r="D40" s="460"/>
      <c r="E40" s="460"/>
      <c r="F40" s="460"/>
      <c r="G40" s="282"/>
      <c r="I40"/>
      <c r="J40"/>
      <c r="K40" s="282"/>
      <c r="L40" s="283"/>
      <c r="M40" s="283"/>
      <c r="N40" s="283"/>
      <c r="O40" s="283"/>
      <c r="P40" s="283"/>
      <c r="Q40" s="585"/>
    </row>
    <row r="41" spans="2:17" x14ac:dyDescent="0.2">
      <c r="B41" s="281"/>
      <c r="C41" s="282"/>
      <c r="D41" s="460"/>
      <c r="E41" s="460"/>
      <c r="F41" s="460"/>
      <c r="G41" s="282"/>
      <c r="I41"/>
      <c r="J41"/>
      <c r="K41" s="282"/>
      <c r="L41" s="283"/>
      <c r="M41" s="283"/>
      <c r="N41" s="283"/>
      <c r="O41" s="283"/>
      <c r="P41" s="283"/>
      <c r="Q41" s="585"/>
    </row>
    <row r="42" spans="2:17" x14ac:dyDescent="0.2">
      <c r="B42" s="281"/>
      <c r="C42" s="282"/>
      <c r="D42" s="460"/>
      <c r="E42" s="460"/>
      <c r="F42" s="460"/>
      <c r="G42" s="282"/>
      <c r="I42"/>
      <c r="J42"/>
      <c r="K42" s="282"/>
      <c r="L42" s="283"/>
      <c r="M42" s="283"/>
      <c r="N42" s="283"/>
      <c r="O42" s="283"/>
      <c r="P42" s="283"/>
      <c r="Q42" s="585"/>
    </row>
    <row r="43" spans="2:17" x14ac:dyDescent="0.2">
      <c r="B43" s="281"/>
      <c r="C43" s="282"/>
      <c r="D43" s="460"/>
      <c r="E43" s="460"/>
      <c r="F43" s="460"/>
      <c r="G43" s="282"/>
      <c r="I43"/>
      <c r="J43"/>
      <c r="K43" s="282"/>
      <c r="L43" s="283"/>
      <c r="M43" s="283"/>
      <c r="N43" s="283"/>
      <c r="O43" s="283"/>
      <c r="P43" s="283"/>
      <c r="Q43" s="585"/>
    </row>
    <row r="44" spans="2:17" x14ac:dyDescent="0.2">
      <c r="B44" s="281"/>
      <c r="C44" s="282"/>
      <c r="D44" s="460"/>
      <c r="E44" s="460"/>
      <c r="F44" s="460"/>
      <c r="G44" s="282"/>
      <c r="I44"/>
      <c r="J44"/>
      <c r="K44" s="282"/>
      <c r="L44" s="283"/>
      <c r="M44" s="283"/>
      <c r="N44" s="283"/>
      <c r="O44" s="283"/>
      <c r="P44" s="283"/>
      <c r="Q44" s="585"/>
    </row>
    <row r="45" spans="2:17" x14ac:dyDescent="0.2">
      <c r="B45" s="281"/>
      <c r="C45" s="282"/>
      <c r="D45" s="460"/>
      <c r="E45" s="460"/>
      <c r="F45" s="460"/>
      <c r="G45" s="282"/>
      <c r="I45"/>
      <c r="J45"/>
      <c r="K45" s="282"/>
      <c r="L45" s="283"/>
      <c r="M45" s="283"/>
      <c r="N45" s="283"/>
      <c r="O45" s="283"/>
      <c r="P45" s="283"/>
      <c r="Q45" s="585"/>
    </row>
    <row r="46" spans="2:17" x14ac:dyDescent="0.2">
      <c r="B46" s="281"/>
      <c r="C46" s="282"/>
      <c r="D46" s="460"/>
      <c r="E46" s="460"/>
      <c r="F46" s="460"/>
      <c r="G46" s="282"/>
      <c r="I46"/>
      <c r="J46"/>
      <c r="K46" s="282"/>
      <c r="L46" s="283"/>
      <c r="M46" s="283"/>
      <c r="N46" s="283"/>
      <c r="O46" s="283"/>
      <c r="P46" s="283"/>
      <c r="Q46" s="585"/>
    </row>
    <row r="47" spans="2:17" x14ac:dyDescent="0.2">
      <c r="B47" s="281"/>
      <c r="C47" s="282"/>
      <c r="D47" s="460"/>
      <c r="E47" s="460"/>
      <c r="F47" s="460"/>
      <c r="G47" s="282"/>
      <c r="I47"/>
      <c r="J47"/>
      <c r="K47" s="282"/>
      <c r="L47" s="283"/>
      <c r="M47" s="283"/>
      <c r="N47" s="283"/>
      <c r="O47" s="283"/>
      <c r="P47" s="283"/>
      <c r="Q47" s="585"/>
    </row>
    <row r="48" spans="2:17" x14ac:dyDescent="0.2">
      <c r="B48" s="281"/>
      <c r="C48" s="282"/>
      <c r="D48" s="460"/>
      <c r="E48" s="460"/>
      <c r="F48" s="460"/>
      <c r="G48" s="282"/>
      <c r="I48"/>
      <c r="J48"/>
      <c r="K48" s="282"/>
      <c r="L48" s="283"/>
      <c r="M48" s="283"/>
      <c r="N48" s="283"/>
      <c r="O48" s="283"/>
      <c r="P48" s="283"/>
      <c r="Q48" s="585"/>
    </row>
    <row r="49" spans="2:17" x14ac:dyDescent="0.2">
      <c r="B49" s="281"/>
      <c r="C49" s="282"/>
      <c r="D49" s="460"/>
      <c r="E49" s="460"/>
      <c r="F49" s="460"/>
      <c r="G49" s="282"/>
      <c r="I49"/>
      <c r="J49"/>
      <c r="K49" s="282"/>
      <c r="L49" s="283"/>
      <c r="M49" s="283"/>
      <c r="N49" s="283"/>
      <c r="O49" s="283"/>
      <c r="P49" s="283"/>
      <c r="Q49" s="585"/>
    </row>
    <row r="50" spans="2:17" x14ac:dyDescent="0.2">
      <c r="B50" s="281"/>
      <c r="C50" s="282"/>
      <c r="D50" s="460"/>
      <c r="E50" s="460"/>
      <c r="F50" s="460"/>
      <c r="G50" s="282"/>
      <c r="I50"/>
      <c r="J50"/>
      <c r="K50" s="282"/>
      <c r="L50" s="283"/>
      <c r="M50" s="283"/>
      <c r="N50" s="283"/>
      <c r="O50" s="283"/>
      <c r="P50" s="283"/>
      <c r="Q50" s="585"/>
    </row>
    <row r="51" spans="2:17" x14ac:dyDescent="0.2">
      <c r="B51" s="281"/>
      <c r="C51" s="282"/>
      <c r="D51" s="460"/>
      <c r="E51" s="460"/>
      <c r="F51" s="460"/>
      <c r="G51" s="282"/>
      <c r="I51"/>
      <c r="J51"/>
      <c r="K51" s="282"/>
      <c r="L51" s="283"/>
      <c r="M51" s="283"/>
      <c r="N51" s="283"/>
      <c r="O51" s="283"/>
      <c r="P51" s="283"/>
      <c r="Q51" s="585"/>
    </row>
    <row r="52" spans="2:17" x14ac:dyDescent="0.2">
      <c r="B52" s="281"/>
      <c r="C52" s="282"/>
      <c r="D52" s="460"/>
      <c r="E52" s="460"/>
      <c r="F52" s="460"/>
      <c r="G52" s="282"/>
      <c r="I52"/>
      <c r="J52"/>
      <c r="K52" s="282"/>
      <c r="L52" s="283"/>
      <c r="M52" s="283"/>
      <c r="N52" s="283"/>
      <c r="O52" s="283"/>
      <c r="P52" s="283"/>
      <c r="Q52" s="585"/>
    </row>
    <row r="53" spans="2:17" x14ac:dyDescent="0.2">
      <c r="B53" s="281"/>
      <c r="C53" s="282"/>
      <c r="D53" s="460"/>
      <c r="E53" s="460"/>
      <c r="F53" s="460"/>
      <c r="G53" s="282"/>
      <c r="I53"/>
      <c r="J53"/>
      <c r="K53" s="282"/>
      <c r="L53" s="283"/>
      <c r="M53" s="283"/>
      <c r="N53" s="283"/>
      <c r="O53" s="283"/>
      <c r="P53" s="283"/>
      <c r="Q53" s="585"/>
    </row>
    <row r="54" spans="2:17" x14ac:dyDescent="0.2">
      <c r="B54" s="281"/>
      <c r="C54" s="282"/>
      <c r="D54" s="460"/>
      <c r="E54" s="460"/>
      <c r="F54" s="460"/>
      <c r="G54" s="282"/>
      <c r="I54"/>
      <c r="J54"/>
      <c r="K54" s="282"/>
      <c r="L54" s="283"/>
      <c r="M54" s="283"/>
      <c r="N54" s="283"/>
      <c r="O54" s="283"/>
      <c r="P54" s="283"/>
      <c r="Q54" s="585"/>
    </row>
    <row r="55" spans="2:17" x14ac:dyDescent="0.2">
      <c r="B55" s="281"/>
      <c r="C55" s="282"/>
      <c r="D55" s="460"/>
      <c r="E55" s="460"/>
      <c r="F55" s="460"/>
      <c r="G55" s="282"/>
      <c r="I55"/>
      <c r="J55"/>
      <c r="K55" s="282"/>
      <c r="L55" s="283"/>
      <c r="M55" s="283"/>
      <c r="N55" s="283"/>
      <c r="O55" s="283"/>
      <c r="P55" s="283"/>
      <c r="Q55" s="585"/>
    </row>
    <row r="56" spans="2:17" x14ac:dyDescent="0.2">
      <c r="B56" s="281"/>
      <c r="C56" s="282"/>
      <c r="D56" s="460"/>
      <c r="E56" s="460"/>
      <c r="F56" s="460"/>
      <c r="G56" s="282"/>
      <c r="I56"/>
      <c r="J56"/>
      <c r="K56" s="282"/>
      <c r="L56" s="283"/>
      <c r="M56" s="283"/>
      <c r="N56" s="283"/>
      <c r="O56" s="283"/>
      <c r="P56" s="283"/>
      <c r="Q56" s="585"/>
    </row>
    <row r="57" spans="2:17" x14ac:dyDescent="0.2">
      <c r="B57" s="281"/>
      <c r="C57" s="282"/>
      <c r="D57" s="460"/>
      <c r="E57" s="460"/>
      <c r="F57" s="460"/>
      <c r="G57" s="282"/>
      <c r="I57"/>
      <c r="J57"/>
      <c r="K57" s="282"/>
      <c r="L57" s="283"/>
      <c r="M57" s="283"/>
      <c r="N57" s="283"/>
      <c r="O57" s="283"/>
      <c r="P57" s="283"/>
      <c r="Q57" s="585"/>
    </row>
    <row r="58" spans="2:17" x14ac:dyDescent="0.2">
      <c r="B58" s="281"/>
      <c r="C58" s="282"/>
      <c r="D58" s="460"/>
      <c r="E58" s="460"/>
      <c r="F58" s="460"/>
      <c r="G58" s="282"/>
      <c r="I58"/>
      <c r="J58"/>
      <c r="K58" s="282"/>
      <c r="L58" s="283"/>
      <c r="M58" s="283"/>
      <c r="N58" s="283"/>
      <c r="O58" s="283"/>
      <c r="P58" s="283"/>
      <c r="Q58" s="585"/>
    </row>
    <row r="59" spans="2:17" x14ac:dyDescent="0.2">
      <c r="B59" s="281"/>
      <c r="C59" s="282"/>
      <c r="D59" s="460"/>
      <c r="E59" s="460"/>
      <c r="F59" s="460"/>
      <c r="G59" s="282"/>
      <c r="I59"/>
      <c r="J59"/>
      <c r="K59" s="282"/>
      <c r="L59" s="283"/>
      <c r="M59" s="283"/>
      <c r="N59" s="283"/>
      <c r="O59" s="283"/>
      <c r="P59" s="283"/>
      <c r="Q59" s="585"/>
    </row>
    <row r="60" spans="2:17" x14ac:dyDescent="0.2">
      <c r="B60" s="281"/>
      <c r="C60" s="282"/>
      <c r="D60" s="460"/>
      <c r="E60" s="460"/>
      <c r="F60" s="460"/>
      <c r="G60" s="282"/>
      <c r="I60"/>
      <c r="J60"/>
      <c r="K60" s="282"/>
      <c r="L60" s="283"/>
      <c r="M60" s="283"/>
      <c r="N60" s="283"/>
      <c r="O60" s="283"/>
      <c r="P60" s="283"/>
      <c r="Q60" s="585"/>
    </row>
    <row r="61" spans="2:17" x14ac:dyDescent="0.2">
      <c r="B61" s="281"/>
      <c r="C61" s="282"/>
      <c r="D61" s="460"/>
      <c r="E61" s="460"/>
      <c r="F61" s="460"/>
      <c r="G61" s="282"/>
      <c r="I61"/>
      <c r="J61"/>
      <c r="K61" s="282"/>
      <c r="L61" s="283"/>
      <c r="M61" s="283"/>
      <c r="N61" s="283"/>
      <c r="O61" s="283"/>
      <c r="P61" s="283"/>
      <c r="Q61" s="585"/>
    </row>
    <row r="62" spans="2:17" x14ac:dyDescent="0.2">
      <c r="B62" s="281"/>
      <c r="C62" s="282"/>
      <c r="D62" s="460"/>
      <c r="E62" s="460"/>
      <c r="F62" s="460"/>
      <c r="G62" s="282"/>
      <c r="I62"/>
      <c r="J62"/>
      <c r="K62" s="282"/>
      <c r="L62" s="283"/>
      <c r="M62" s="283"/>
      <c r="N62" s="283"/>
      <c r="O62" s="283"/>
      <c r="P62" s="283"/>
      <c r="Q62" s="585"/>
    </row>
    <row r="63" spans="2:17" x14ac:dyDescent="0.2">
      <c r="B63" s="281"/>
      <c r="C63" s="282"/>
      <c r="D63" s="460"/>
      <c r="E63" s="460"/>
      <c r="F63" s="460"/>
      <c r="G63" s="282"/>
      <c r="I63"/>
      <c r="J63"/>
      <c r="K63" s="282"/>
      <c r="L63" s="283"/>
      <c r="M63" s="283"/>
      <c r="N63" s="283"/>
      <c r="O63" s="283"/>
      <c r="P63" s="283"/>
      <c r="Q63" s="585"/>
    </row>
    <row r="64" spans="2:17" x14ac:dyDescent="0.2">
      <c r="B64" s="281"/>
      <c r="C64" s="282"/>
      <c r="D64" s="460"/>
      <c r="E64" s="460"/>
      <c r="F64" s="460"/>
      <c r="G64" s="282"/>
      <c r="I64"/>
      <c r="J64"/>
      <c r="K64" s="282"/>
      <c r="L64" s="283"/>
      <c r="M64" s="283"/>
      <c r="N64" s="283"/>
      <c r="O64" s="283"/>
      <c r="P64" s="283"/>
      <c r="Q64" s="585"/>
    </row>
    <row r="65" spans="2:17" x14ac:dyDescent="0.2">
      <c r="B65" s="281"/>
      <c r="C65" s="282"/>
      <c r="D65" s="460"/>
      <c r="E65" s="460"/>
      <c r="F65" s="460"/>
      <c r="G65" s="282"/>
      <c r="I65"/>
      <c r="J65"/>
      <c r="K65" s="282"/>
      <c r="L65" s="283"/>
      <c r="M65" s="283"/>
      <c r="N65" s="283"/>
      <c r="O65" s="283"/>
      <c r="P65" s="283"/>
      <c r="Q65" s="585"/>
    </row>
    <row r="66" spans="2:17" x14ac:dyDescent="0.2">
      <c r="B66" s="281"/>
      <c r="C66" s="282"/>
      <c r="D66" s="460"/>
      <c r="E66" s="460"/>
      <c r="F66" s="460"/>
      <c r="G66" s="282"/>
      <c r="I66"/>
      <c r="J66"/>
      <c r="K66" s="282"/>
      <c r="L66" s="283"/>
      <c r="M66" s="283"/>
      <c r="N66" s="283"/>
      <c r="O66" s="283"/>
      <c r="P66" s="283"/>
      <c r="Q66" s="585"/>
    </row>
    <row r="67" spans="2:17" x14ac:dyDescent="0.2">
      <c r="B67" s="281"/>
      <c r="C67" s="282"/>
      <c r="D67" s="460"/>
      <c r="E67" s="460"/>
      <c r="F67" s="460"/>
      <c r="G67" s="282"/>
      <c r="I67"/>
      <c r="J67"/>
      <c r="K67" s="282"/>
      <c r="L67" s="283"/>
      <c r="M67" s="283"/>
      <c r="N67" s="283"/>
      <c r="O67" s="283"/>
      <c r="P67" s="283"/>
      <c r="Q67" s="585"/>
    </row>
    <row r="68" spans="2:17" x14ac:dyDescent="0.2">
      <c r="B68" s="281"/>
      <c r="C68" s="282"/>
      <c r="D68" s="460"/>
      <c r="E68" s="460"/>
      <c r="F68" s="460"/>
      <c r="G68" s="282"/>
      <c r="I68"/>
      <c r="J68"/>
      <c r="K68" s="282"/>
      <c r="L68" s="283"/>
      <c r="M68" s="283"/>
      <c r="N68" s="283"/>
      <c r="O68" s="283"/>
      <c r="P68" s="283"/>
      <c r="Q68" s="585"/>
    </row>
    <row r="69" spans="2:17" x14ac:dyDescent="0.2">
      <c r="B69" s="281"/>
      <c r="C69" s="282"/>
      <c r="D69" s="460"/>
      <c r="E69" s="460"/>
      <c r="F69" s="460"/>
      <c r="G69" s="282"/>
      <c r="I69"/>
      <c r="J69"/>
      <c r="K69" s="282"/>
      <c r="L69" s="283"/>
      <c r="M69" s="283"/>
      <c r="N69" s="283"/>
      <c r="O69" s="283"/>
      <c r="P69" s="283"/>
      <c r="Q69" s="585"/>
    </row>
    <row r="70" spans="2:17" x14ac:dyDescent="0.2">
      <c r="B70" s="281"/>
      <c r="C70" s="282"/>
      <c r="D70" s="460"/>
      <c r="E70" s="460"/>
      <c r="F70" s="460"/>
      <c r="G70" s="282"/>
      <c r="I70"/>
      <c r="J70"/>
      <c r="K70" s="282"/>
      <c r="L70" s="283"/>
      <c r="M70" s="283"/>
      <c r="N70" s="283"/>
      <c r="O70" s="283"/>
      <c r="P70" s="283"/>
      <c r="Q70" s="585"/>
    </row>
    <row r="71" spans="2:17" x14ac:dyDescent="0.2">
      <c r="B71" s="281"/>
      <c r="C71" s="282"/>
      <c r="D71" s="460"/>
      <c r="E71" s="460"/>
      <c r="F71" s="460"/>
      <c r="G71" s="282"/>
      <c r="I71"/>
      <c r="J71"/>
      <c r="K71" s="282"/>
      <c r="L71" s="283"/>
      <c r="M71" s="283"/>
      <c r="N71" s="283"/>
      <c r="O71" s="283"/>
      <c r="P71" s="283"/>
      <c r="Q71" s="585"/>
    </row>
    <row r="72" spans="2:17" x14ac:dyDescent="0.2">
      <c r="B72" s="281"/>
      <c r="C72" s="282"/>
      <c r="D72" s="460"/>
      <c r="E72" s="460"/>
      <c r="F72" s="460"/>
      <c r="G72" s="282"/>
      <c r="I72"/>
      <c r="J72"/>
      <c r="K72" s="282"/>
      <c r="L72" s="283"/>
      <c r="M72" s="283"/>
      <c r="N72" s="283"/>
      <c r="O72" s="283"/>
      <c r="P72" s="283"/>
      <c r="Q72" s="585"/>
    </row>
    <row r="73" spans="2:17" x14ac:dyDescent="0.2">
      <c r="B73" s="281"/>
      <c r="C73" s="282"/>
      <c r="D73" s="460"/>
      <c r="E73" s="460"/>
      <c r="F73" s="460"/>
      <c r="G73" s="282"/>
      <c r="I73"/>
      <c r="J73"/>
      <c r="K73" s="282"/>
      <c r="L73" s="283"/>
      <c r="M73" s="283"/>
      <c r="N73" s="283"/>
      <c r="O73" s="283"/>
      <c r="P73" s="283"/>
      <c r="Q73" s="585"/>
    </row>
    <row r="74" spans="2:17" x14ac:dyDescent="0.2">
      <c r="B74" s="281"/>
      <c r="C74" s="282"/>
      <c r="D74" s="460"/>
      <c r="E74" s="460"/>
      <c r="F74" s="460"/>
      <c r="G74" s="282"/>
      <c r="I74"/>
      <c r="J74"/>
      <c r="K74" s="282"/>
      <c r="L74" s="283"/>
      <c r="M74" s="283"/>
      <c r="N74" s="283"/>
      <c r="O74" s="283"/>
      <c r="P74" s="283"/>
      <c r="Q74" s="585"/>
    </row>
    <row r="75" spans="2:17" x14ac:dyDescent="0.2">
      <c r="B75" s="281"/>
      <c r="C75" s="282"/>
      <c r="D75" s="460"/>
      <c r="E75" s="460"/>
      <c r="F75" s="460"/>
      <c r="G75" s="282"/>
      <c r="I75"/>
      <c r="J75"/>
      <c r="K75" s="282"/>
      <c r="L75" s="283"/>
      <c r="M75" s="283"/>
      <c r="N75" s="283"/>
      <c r="O75" s="283"/>
      <c r="P75" s="283"/>
      <c r="Q75" s="585"/>
    </row>
    <row r="76" spans="2:17" x14ac:dyDescent="0.2">
      <c r="B76" s="281"/>
      <c r="C76" s="282"/>
      <c r="D76" s="460"/>
      <c r="E76" s="460"/>
      <c r="F76" s="460"/>
      <c r="G76" s="282"/>
      <c r="I76"/>
      <c r="J76"/>
      <c r="K76" s="282"/>
      <c r="L76" s="283"/>
      <c r="M76" s="283"/>
      <c r="N76" s="283"/>
      <c r="O76" s="283"/>
      <c r="P76" s="283"/>
      <c r="Q76" s="585"/>
    </row>
    <row r="77" spans="2:17" x14ac:dyDescent="0.2">
      <c r="B77" s="281"/>
      <c r="C77" s="282"/>
      <c r="D77" s="460"/>
      <c r="E77" s="460"/>
      <c r="F77" s="460"/>
      <c r="G77" s="282"/>
      <c r="I77"/>
      <c r="J77"/>
      <c r="K77" s="282"/>
      <c r="L77" s="283"/>
      <c r="M77" s="283"/>
      <c r="N77" s="283"/>
      <c r="O77" s="283"/>
      <c r="P77" s="283"/>
      <c r="Q77" s="585"/>
    </row>
    <row r="78" spans="2:17" x14ac:dyDescent="0.2">
      <c r="B78" s="281"/>
      <c r="C78" s="282"/>
      <c r="D78" s="460"/>
      <c r="E78" s="460"/>
      <c r="F78" s="460"/>
      <c r="G78" s="282"/>
      <c r="I78"/>
      <c r="J78"/>
      <c r="K78" s="282"/>
      <c r="L78" s="283"/>
      <c r="M78" s="283"/>
      <c r="N78" s="283"/>
      <c r="O78" s="283"/>
      <c r="P78" s="283"/>
      <c r="Q78" s="585"/>
    </row>
    <row r="79" spans="2:17" x14ac:dyDescent="0.2">
      <c r="B79" s="281"/>
      <c r="C79" s="282"/>
      <c r="D79" s="460"/>
      <c r="E79" s="460"/>
      <c r="F79" s="460"/>
      <c r="G79" s="282"/>
      <c r="I79"/>
      <c r="J79"/>
      <c r="K79" s="282"/>
      <c r="L79" s="283"/>
      <c r="M79" s="283"/>
      <c r="N79" s="283"/>
      <c r="O79" s="283"/>
      <c r="P79" s="283"/>
      <c r="Q79" s="585"/>
    </row>
    <row r="80" spans="2:17" x14ac:dyDescent="0.2">
      <c r="B80" s="281"/>
      <c r="C80" s="282"/>
      <c r="D80" s="460"/>
      <c r="E80" s="460"/>
      <c r="F80" s="460"/>
      <c r="G80" s="282"/>
      <c r="I80"/>
      <c r="J80"/>
      <c r="K80" s="282"/>
      <c r="L80" s="283"/>
      <c r="M80" s="283"/>
      <c r="N80" s="283"/>
      <c r="O80" s="283"/>
      <c r="P80" s="283"/>
      <c r="Q80" s="585"/>
    </row>
    <row r="81" spans="2:17" x14ac:dyDescent="0.2">
      <c r="B81" s="281"/>
      <c r="C81" s="282"/>
      <c r="D81" s="460"/>
      <c r="E81" s="460"/>
      <c r="F81" s="460"/>
      <c r="G81" s="282"/>
      <c r="I81"/>
      <c r="J81"/>
      <c r="K81" s="282"/>
      <c r="L81" s="283"/>
      <c r="M81" s="283"/>
      <c r="N81" s="283"/>
      <c r="O81" s="283"/>
      <c r="P81" s="283"/>
      <c r="Q81" s="585"/>
    </row>
    <row r="82" spans="2:17" x14ac:dyDescent="0.2">
      <c r="B82" s="281"/>
      <c r="C82" s="282"/>
      <c r="D82" s="460"/>
      <c r="E82" s="460"/>
      <c r="F82" s="460"/>
      <c r="G82" s="282"/>
      <c r="I82"/>
      <c r="J82"/>
      <c r="K82" s="282"/>
      <c r="L82" s="283"/>
      <c r="M82" s="283"/>
      <c r="N82" s="283"/>
      <c r="O82" s="283"/>
      <c r="P82" s="283"/>
      <c r="Q82" s="585"/>
    </row>
    <row r="83" spans="2:17" x14ac:dyDescent="0.2">
      <c r="B83" s="281"/>
      <c r="C83" s="282"/>
      <c r="D83" s="460"/>
      <c r="E83" s="460"/>
      <c r="F83" s="460"/>
      <c r="G83" s="282"/>
      <c r="I83"/>
      <c r="J83"/>
      <c r="K83" s="282"/>
      <c r="L83" s="283"/>
      <c r="M83" s="283"/>
      <c r="N83" s="283"/>
      <c r="O83" s="283"/>
      <c r="P83" s="283"/>
      <c r="Q83" s="585"/>
    </row>
    <row r="84" spans="2:17" x14ac:dyDescent="0.2">
      <c r="B84" s="281"/>
      <c r="C84" s="282"/>
      <c r="D84" s="460"/>
      <c r="E84" s="460"/>
      <c r="F84" s="460"/>
      <c r="G84" s="282"/>
      <c r="I84"/>
      <c r="J84"/>
      <c r="K84" s="282"/>
      <c r="L84" s="283"/>
      <c r="M84" s="283"/>
      <c r="N84" s="283"/>
      <c r="O84" s="283"/>
      <c r="P84" s="283"/>
      <c r="Q84" s="585"/>
    </row>
    <row r="85" spans="2:17" x14ac:dyDescent="0.2">
      <c r="B85" s="281"/>
      <c r="C85" s="282"/>
      <c r="D85" s="460"/>
      <c r="E85" s="460"/>
      <c r="F85" s="460"/>
      <c r="G85" s="282"/>
      <c r="I85"/>
      <c r="J85"/>
      <c r="K85" s="282"/>
      <c r="L85" s="283"/>
      <c r="M85" s="283"/>
      <c r="N85" s="283"/>
      <c r="O85" s="283"/>
      <c r="P85" s="283"/>
      <c r="Q85" s="585"/>
    </row>
    <row r="86" spans="2:17" x14ac:dyDescent="0.2">
      <c r="B86" s="281"/>
      <c r="C86" s="282"/>
      <c r="D86" s="460"/>
      <c r="E86" s="460"/>
      <c r="F86" s="460"/>
      <c r="G86" s="282"/>
      <c r="I86"/>
      <c r="J86"/>
      <c r="K86" s="282"/>
      <c r="L86" s="283"/>
      <c r="M86" s="283"/>
      <c r="N86" s="283"/>
      <c r="O86" s="283"/>
      <c r="P86" s="283"/>
      <c r="Q86" s="585"/>
    </row>
    <row r="87" spans="2:17" x14ac:dyDescent="0.2">
      <c r="B87" s="281"/>
      <c r="C87" s="282"/>
      <c r="D87" s="460"/>
      <c r="E87" s="460"/>
      <c r="F87" s="460"/>
      <c r="G87" s="282"/>
      <c r="I87"/>
      <c r="J87"/>
      <c r="K87" s="282"/>
      <c r="L87" s="283"/>
      <c r="M87" s="283"/>
      <c r="N87" s="283"/>
      <c r="O87" s="283"/>
      <c r="P87" s="283"/>
      <c r="Q87" s="585"/>
    </row>
    <row r="88" spans="2:17" x14ac:dyDescent="0.2">
      <c r="B88" s="281"/>
      <c r="C88" s="282"/>
      <c r="D88" s="460"/>
      <c r="E88" s="460"/>
      <c r="F88" s="460"/>
      <c r="G88" s="282"/>
      <c r="I88"/>
      <c r="J88"/>
      <c r="K88" s="282"/>
      <c r="L88" s="283"/>
      <c r="M88" s="283"/>
      <c r="N88" s="283"/>
      <c r="O88" s="283"/>
      <c r="P88" s="283"/>
      <c r="Q88" s="585"/>
    </row>
    <row r="89" spans="2:17" x14ac:dyDescent="0.2">
      <c r="B89" s="281"/>
      <c r="C89" s="282"/>
      <c r="D89" s="460"/>
      <c r="E89" s="460"/>
      <c r="F89" s="460"/>
      <c r="G89" s="282"/>
      <c r="I89"/>
      <c r="J89"/>
      <c r="K89" s="282"/>
      <c r="L89" s="283"/>
      <c r="M89" s="283"/>
      <c r="N89" s="283"/>
      <c r="O89" s="283"/>
      <c r="P89" s="283"/>
      <c r="Q89" s="585"/>
    </row>
    <row r="90" spans="2:17" x14ac:dyDescent="0.2">
      <c r="B90" s="281"/>
      <c r="C90" s="282"/>
      <c r="D90" s="460"/>
      <c r="E90" s="460"/>
      <c r="F90" s="460"/>
      <c r="G90" s="282"/>
      <c r="I90"/>
      <c r="J90"/>
      <c r="K90" s="282"/>
      <c r="L90" s="283"/>
      <c r="M90" s="283"/>
      <c r="N90" s="283"/>
      <c r="O90" s="283"/>
      <c r="P90" s="283"/>
      <c r="Q90" s="585"/>
    </row>
    <row r="91" spans="2:17" x14ac:dyDescent="0.2">
      <c r="B91" s="281"/>
      <c r="C91" s="282"/>
      <c r="D91" s="460"/>
      <c r="E91" s="460"/>
      <c r="F91" s="460"/>
      <c r="G91" s="282"/>
      <c r="I91"/>
      <c r="J91"/>
      <c r="K91" s="282"/>
      <c r="L91" s="283"/>
      <c r="M91" s="283"/>
      <c r="N91" s="283"/>
      <c r="O91" s="283"/>
      <c r="P91" s="283"/>
      <c r="Q91" s="585"/>
    </row>
    <row r="92" spans="2:17" x14ac:dyDescent="0.2">
      <c r="B92" s="281"/>
      <c r="C92" s="282"/>
      <c r="D92" s="460"/>
      <c r="E92" s="460"/>
      <c r="F92" s="460"/>
      <c r="G92" s="282"/>
      <c r="I92"/>
      <c r="J92"/>
      <c r="K92" s="282"/>
      <c r="L92" s="283"/>
      <c r="M92" s="283"/>
      <c r="N92" s="283"/>
      <c r="O92" s="283"/>
      <c r="P92" s="283"/>
      <c r="Q92" s="585"/>
    </row>
    <row r="93" spans="2:17" x14ac:dyDescent="0.2">
      <c r="B93" s="281"/>
      <c r="C93" s="282"/>
      <c r="D93" s="460"/>
      <c r="E93" s="460"/>
      <c r="F93" s="460"/>
      <c r="G93" s="282"/>
      <c r="I93"/>
      <c r="J93"/>
      <c r="K93" s="282"/>
      <c r="L93" s="283"/>
      <c r="M93" s="283"/>
      <c r="N93" s="283"/>
      <c r="O93" s="283"/>
      <c r="P93" s="283"/>
      <c r="Q93" s="585"/>
    </row>
    <row r="94" spans="2:17" x14ac:dyDescent="0.2">
      <c r="B94" s="281"/>
      <c r="C94" s="282"/>
      <c r="D94" s="460"/>
      <c r="E94" s="460"/>
      <c r="F94" s="460"/>
      <c r="G94" s="282"/>
      <c r="I94"/>
      <c r="J94"/>
      <c r="K94" s="282"/>
      <c r="L94" s="283"/>
      <c r="M94" s="283"/>
      <c r="N94" s="283"/>
      <c r="O94" s="283"/>
      <c r="P94" s="283"/>
      <c r="Q94" s="585"/>
    </row>
    <row r="95" spans="2:17" x14ac:dyDescent="0.2">
      <c r="B95" s="281"/>
      <c r="C95" s="282"/>
      <c r="D95" s="460"/>
      <c r="E95" s="460"/>
      <c r="F95" s="460"/>
      <c r="G95" s="282"/>
      <c r="I95"/>
      <c r="J95"/>
      <c r="K95" s="282"/>
      <c r="L95" s="283"/>
      <c r="M95" s="283"/>
      <c r="N95" s="283"/>
      <c r="O95" s="283"/>
      <c r="P95" s="283"/>
      <c r="Q95" s="585"/>
    </row>
    <row r="96" spans="2:17" x14ac:dyDescent="0.2">
      <c r="B96" s="281"/>
      <c r="C96" s="282"/>
      <c r="D96" s="460"/>
      <c r="E96" s="460"/>
      <c r="F96" s="460"/>
      <c r="G96" s="282"/>
      <c r="I96"/>
      <c r="J96"/>
      <c r="K96" s="282"/>
      <c r="L96" s="283"/>
      <c r="M96" s="283"/>
      <c r="N96" s="283"/>
      <c r="O96" s="283"/>
      <c r="P96" s="283"/>
      <c r="Q96" s="585"/>
    </row>
    <row r="97" spans="2:17" x14ac:dyDescent="0.2">
      <c r="B97" s="281"/>
      <c r="C97" s="282"/>
      <c r="D97" s="460"/>
      <c r="E97" s="460"/>
      <c r="F97" s="460"/>
      <c r="G97" s="282"/>
      <c r="I97"/>
      <c r="J97"/>
      <c r="K97" s="282"/>
      <c r="L97" s="283"/>
      <c r="M97" s="283"/>
      <c r="N97" s="283"/>
      <c r="O97" s="283"/>
      <c r="P97" s="283"/>
      <c r="Q97" s="585"/>
    </row>
    <row r="98" spans="2:17" x14ac:dyDescent="0.2">
      <c r="B98" s="281"/>
      <c r="C98" s="282"/>
      <c r="D98" s="460"/>
      <c r="E98" s="460"/>
      <c r="F98" s="460"/>
      <c r="G98" s="282"/>
      <c r="I98"/>
      <c r="J98"/>
      <c r="K98" s="282"/>
      <c r="L98" s="283"/>
      <c r="M98" s="283"/>
      <c r="N98" s="283"/>
      <c r="O98" s="283"/>
      <c r="P98" s="283"/>
      <c r="Q98" s="585"/>
    </row>
    <row r="99" spans="2:17" x14ac:dyDescent="0.2">
      <c r="B99" s="281"/>
      <c r="C99" s="282"/>
      <c r="D99" s="460"/>
      <c r="E99" s="460"/>
      <c r="F99" s="460"/>
      <c r="G99" s="282"/>
      <c r="I99"/>
      <c r="J99"/>
      <c r="K99" s="282"/>
      <c r="L99" s="283"/>
      <c r="M99" s="283"/>
      <c r="N99" s="283"/>
      <c r="O99" s="283"/>
      <c r="P99" s="283"/>
      <c r="Q99" s="585"/>
    </row>
    <row r="100" spans="2:17" x14ac:dyDescent="0.2">
      <c r="B100" s="281"/>
      <c r="C100" s="282"/>
      <c r="D100" s="460"/>
      <c r="E100" s="460"/>
      <c r="F100" s="460"/>
      <c r="G100" s="282"/>
      <c r="I100"/>
      <c r="J100"/>
      <c r="K100" s="282"/>
      <c r="L100" s="283"/>
      <c r="M100" s="283"/>
      <c r="N100" s="283"/>
      <c r="O100" s="283"/>
      <c r="P100" s="283"/>
      <c r="Q100" s="585"/>
    </row>
    <row r="101" spans="2:17" x14ac:dyDescent="0.2">
      <c r="B101" s="281"/>
      <c r="C101" s="282"/>
      <c r="D101" s="460"/>
      <c r="E101" s="460"/>
      <c r="F101" s="460"/>
      <c r="G101" s="282"/>
      <c r="I101"/>
      <c r="J101"/>
      <c r="K101" s="282"/>
      <c r="L101" s="283"/>
      <c r="M101" s="283"/>
      <c r="N101" s="283"/>
      <c r="O101" s="283"/>
      <c r="P101" s="283"/>
      <c r="Q101" s="585"/>
    </row>
    <row r="102" spans="2:17" x14ac:dyDescent="0.2">
      <c r="B102" s="281"/>
      <c r="C102" s="282"/>
      <c r="D102" s="460"/>
      <c r="E102" s="460"/>
      <c r="F102" s="460"/>
      <c r="G102" s="282"/>
      <c r="I102"/>
      <c r="J102"/>
      <c r="K102" s="282"/>
      <c r="L102" s="283"/>
      <c r="M102" s="283"/>
      <c r="N102" s="283"/>
      <c r="O102" s="283"/>
      <c r="P102" s="283"/>
      <c r="Q102" s="585"/>
    </row>
    <row r="103" spans="2:17" x14ac:dyDescent="0.2">
      <c r="B103" s="281"/>
      <c r="C103" s="282"/>
      <c r="D103" s="460"/>
      <c r="E103" s="460"/>
      <c r="F103" s="460"/>
      <c r="G103" s="282"/>
      <c r="I103"/>
      <c r="J103"/>
      <c r="K103" s="282"/>
      <c r="L103" s="283"/>
      <c r="M103" s="283"/>
      <c r="N103" s="283"/>
      <c r="O103" s="283"/>
      <c r="P103" s="283"/>
      <c r="Q103" s="585"/>
    </row>
    <row r="104" spans="2:17" x14ac:dyDescent="0.2">
      <c r="B104" s="281"/>
      <c r="C104" s="282"/>
      <c r="D104" s="460"/>
      <c r="E104" s="460"/>
      <c r="F104" s="460"/>
      <c r="G104" s="282"/>
      <c r="I104"/>
      <c r="J104"/>
      <c r="K104" s="282"/>
      <c r="L104" s="283"/>
      <c r="M104" s="283"/>
      <c r="N104" s="283"/>
      <c r="O104" s="283"/>
      <c r="P104" s="283"/>
      <c r="Q104" s="585"/>
    </row>
    <row r="105" spans="2:17" x14ac:dyDescent="0.2">
      <c r="B105" s="281"/>
      <c r="C105" s="282"/>
      <c r="D105" s="460"/>
      <c r="E105" s="460"/>
      <c r="F105" s="460"/>
      <c r="G105" s="282"/>
      <c r="I105"/>
      <c r="J105"/>
      <c r="K105" s="282"/>
      <c r="L105" s="283"/>
      <c r="M105" s="283"/>
      <c r="N105" s="283"/>
      <c r="O105" s="283"/>
      <c r="P105" s="283"/>
      <c r="Q105" s="585"/>
    </row>
    <row r="106" spans="2:17" x14ac:dyDescent="0.2">
      <c r="B106" s="281"/>
      <c r="C106" s="282"/>
      <c r="D106" s="460"/>
      <c r="E106" s="460"/>
      <c r="F106" s="460"/>
      <c r="G106" s="282"/>
      <c r="I106"/>
      <c r="J106"/>
      <c r="K106" s="282"/>
      <c r="L106" s="283"/>
      <c r="M106" s="283"/>
      <c r="N106" s="283"/>
      <c r="O106" s="283"/>
      <c r="P106" s="283"/>
      <c r="Q106" s="585"/>
    </row>
    <row r="107" spans="2:17" x14ac:dyDescent="0.2">
      <c r="B107" s="281"/>
      <c r="C107" s="282"/>
      <c r="D107" s="460"/>
      <c r="E107" s="460"/>
      <c r="F107" s="460"/>
      <c r="G107" s="282"/>
      <c r="I107"/>
      <c r="J107"/>
      <c r="K107" s="282"/>
      <c r="L107" s="283"/>
      <c r="M107" s="283"/>
      <c r="N107" s="283"/>
      <c r="O107" s="283"/>
      <c r="P107" s="283"/>
      <c r="Q107" s="585"/>
    </row>
    <row r="108" spans="2:17" x14ac:dyDescent="0.2">
      <c r="B108" s="281"/>
      <c r="C108" s="282"/>
      <c r="D108" s="460"/>
      <c r="E108" s="460"/>
      <c r="F108" s="460"/>
      <c r="G108" s="282"/>
      <c r="I108"/>
      <c r="J108"/>
      <c r="K108" s="282"/>
      <c r="L108" s="283"/>
      <c r="M108" s="283"/>
      <c r="N108" s="283"/>
      <c r="O108" s="283"/>
      <c r="P108" s="283"/>
      <c r="Q108" s="585"/>
    </row>
    <row r="109" spans="2:17" x14ac:dyDescent="0.2">
      <c r="B109" s="281"/>
      <c r="C109" s="282"/>
      <c r="D109" s="460"/>
      <c r="E109" s="460"/>
      <c r="F109" s="460"/>
      <c r="G109" s="282"/>
      <c r="I109"/>
      <c r="J109"/>
      <c r="K109" s="282"/>
      <c r="L109" s="283"/>
      <c r="M109" s="283"/>
      <c r="N109" s="283"/>
      <c r="O109" s="283"/>
      <c r="P109" s="283"/>
      <c r="Q109" s="585"/>
    </row>
    <row r="110" spans="2:17" x14ac:dyDescent="0.2">
      <c r="B110" s="281"/>
      <c r="C110" s="282"/>
      <c r="D110" s="460"/>
      <c r="E110" s="460"/>
      <c r="F110" s="460"/>
      <c r="G110" s="282"/>
      <c r="I110"/>
      <c r="J110"/>
      <c r="K110" s="282"/>
      <c r="L110" s="283"/>
      <c r="M110" s="283"/>
      <c r="N110" s="283"/>
      <c r="O110" s="283"/>
      <c r="P110" s="283"/>
      <c r="Q110" s="585"/>
    </row>
    <row r="111" spans="2:17" x14ac:dyDescent="0.2">
      <c r="B111" s="281"/>
      <c r="C111" s="282"/>
      <c r="D111" s="460"/>
      <c r="E111" s="460"/>
      <c r="F111" s="460"/>
      <c r="G111" s="282"/>
      <c r="I111"/>
      <c r="J111"/>
      <c r="K111" s="282"/>
      <c r="L111" s="283"/>
      <c r="M111" s="283"/>
      <c r="N111" s="283"/>
      <c r="O111" s="283"/>
      <c r="P111" s="283"/>
      <c r="Q111" s="585"/>
    </row>
    <row r="112" spans="2:17" x14ac:dyDescent="0.2">
      <c r="B112" s="281"/>
      <c r="C112" s="282"/>
      <c r="D112" s="460"/>
      <c r="E112" s="460"/>
      <c r="F112" s="460"/>
      <c r="G112" s="282"/>
      <c r="I112"/>
      <c r="J112"/>
      <c r="K112" s="282"/>
      <c r="L112" s="283"/>
      <c r="M112" s="283"/>
      <c r="N112" s="283"/>
      <c r="O112" s="283"/>
      <c r="P112" s="283"/>
      <c r="Q112" s="585"/>
    </row>
    <row r="113" spans="2:17" x14ac:dyDescent="0.2">
      <c r="B113" s="281"/>
      <c r="C113" s="282"/>
      <c r="D113" s="460"/>
      <c r="E113" s="460"/>
      <c r="F113" s="460"/>
      <c r="G113" s="282"/>
      <c r="I113"/>
      <c r="J113"/>
      <c r="K113" s="282"/>
      <c r="L113" s="283"/>
      <c r="M113" s="283"/>
      <c r="N113" s="283"/>
      <c r="O113" s="283"/>
      <c r="P113" s="283"/>
      <c r="Q113" s="585"/>
    </row>
    <row r="114" spans="2:17" x14ac:dyDescent="0.2">
      <c r="B114" s="281"/>
      <c r="C114" s="282"/>
      <c r="D114" s="460"/>
      <c r="E114" s="460"/>
      <c r="F114" s="460"/>
      <c r="G114" s="282"/>
      <c r="I114"/>
      <c r="J114"/>
      <c r="K114" s="282"/>
      <c r="L114" s="283"/>
      <c r="M114" s="283"/>
      <c r="N114" s="283"/>
      <c r="O114" s="283"/>
      <c r="P114" s="283"/>
      <c r="Q114" s="585"/>
    </row>
    <row r="115" spans="2:17" x14ac:dyDescent="0.2">
      <c r="B115" s="281"/>
      <c r="C115" s="282"/>
      <c r="D115" s="460"/>
      <c r="E115" s="460"/>
      <c r="F115" s="460"/>
      <c r="G115" s="282"/>
      <c r="I115"/>
      <c r="J115"/>
      <c r="K115" s="282"/>
      <c r="L115" s="283"/>
      <c r="M115" s="283"/>
      <c r="N115" s="283"/>
      <c r="O115" s="283"/>
      <c r="P115" s="283"/>
      <c r="Q115" s="585"/>
    </row>
    <row r="116" spans="2:17" x14ac:dyDescent="0.2">
      <c r="B116" s="281"/>
      <c r="C116" s="282"/>
      <c r="D116" s="460"/>
      <c r="E116" s="460"/>
      <c r="F116" s="460"/>
      <c r="G116" s="282"/>
      <c r="I116"/>
      <c r="J116"/>
      <c r="K116" s="282"/>
      <c r="L116" s="283"/>
      <c r="M116" s="283"/>
      <c r="N116" s="283"/>
      <c r="O116" s="283"/>
      <c r="P116" s="283"/>
      <c r="Q116" s="585"/>
    </row>
    <row r="117" spans="2:17" x14ac:dyDescent="0.2">
      <c r="B117" s="281"/>
      <c r="C117" s="282"/>
      <c r="D117" s="460"/>
      <c r="E117" s="460"/>
      <c r="F117" s="460"/>
      <c r="G117" s="282"/>
      <c r="I117"/>
      <c r="J117"/>
      <c r="K117" s="282"/>
      <c r="L117" s="283"/>
      <c r="M117" s="283"/>
      <c r="N117" s="283"/>
      <c r="O117" s="283"/>
      <c r="P117" s="283"/>
      <c r="Q117" s="585"/>
    </row>
    <row r="118" spans="2:17" x14ac:dyDescent="0.2">
      <c r="B118" s="281"/>
      <c r="C118" s="282"/>
      <c r="D118" s="460"/>
      <c r="E118" s="460"/>
      <c r="F118" s="460"/>
      <c r="G118" s="282"/>
      <c r="I118"/>
      <c r="J118"/>
      <c r="K118" s="282"/>
      <c r="L118" s="283"/>
      <c r="M118" s="283"/>
      <c r="N118" s="283"/>
      <c r="O118" s="283"/>
      <c r="P118" s="283"/>
      <c r="Q118" s="585"/>
    </row>
    <row r="119" spans="2:17" x14ac:dyDescent="0.2">
      <c r="B119" s="281"/>
      <c r="C119" s="282"/>
      <c r="D119" s="460"/>
      <c r="E119" s="460"/>
      <c r="F119" s="460"/>
      <c r="G119" s="282"/>
      <c r="I119"/>
      <c r="J119"/>
      <c r="K119" s="282"/>
      <c r="L119" s="283"/>
      <c r="M119" s="283"/>
      <c r="N119" s="283"/>
      <c r="O119" s="283"/>
      <c r="P119" s="283"/>
      <c r="Q119" s="585"/>
    </row>
    <row r="120" spans="2:17" x14ac:dyDescent="0.2">
      <c r="B120" s="281"/>
      <c r="C120" s="282"/>
      <c r="D120" s="460"/>
      <c r="E120" s="460"/>
      <c r="F120" s="460"/>
      <c r="G120" s="282"/>
      <c r="I120"/>
      <c r="J120"/>
      <c r="K120" s="282"/>
      <c r="L120" s="283"/>
      <c r="M120" s="283"/>
      <c r="N120" s="283"/>
      <c r="O120" s="283"/>
      <c r="P120" s="283"/>
      <c r="Q120" s="585"/>
    </row>
    <row r="121" spans="2:17" x14ac:dyDescent="0.2">
      <c r="B121" s="281"/>
      <c r="C121" s="282"/>
      <c r="D121" s="460"/>
      <c r="E121" s="460"/>
      <c r="F121" s="460"/>
      <c r="G121" s="282"/>
      <c r="I121"/>
      <c r="J121"/>
      <c r="K121" s="282"/>
      <c r="L121" s="283"/>
      <c r="M121" s="283"/>
      <c r="N121" s="283"/>
      <c r="O121" s="283"/>
      <c r="P121" s="283"/>
      <c r="Q121" s="585"/>
    </row>
    <row r="122" spans="2:17" x14ac:dyDescent="0.2">
      <c r="B122" s="281"/>
      <c r="C122" s="282"/>
      <c r="D122" s="460"/>
      <c r="E122" s="460"/>
      <c r="F122" s="460"/>
      <c r="G122" s="282"/>
      <c r="I122"/>
      <c r="J122"/>
      <c r="K122" s="282"/>
      <c r="L122" s="283"/>
      <c r="M122" s="283"/>
      <c r="N122" s="283"/>
      <c r="O122" s="283"/>
      <c r="P122" s="283"/>
      <c r="Q122" s="585"/>
    </row>
    <row r="123" spans="2:17" x14ac:dyDescent="0.2">
      <c r="B123" s="281"/>
      <c r="C123" s="282"/>
      <c r="D123" s="460"/>
      <c r="E123" s="460"/>
      <c r="F123" s="460"/>
      <c r="G123" s="282"/>
      <c r="I123"/>
      <c r="J123"/>
      <c r="K123" s="282"/>
      <c r="L123" s="283"/>
      <c r="M123" s="283"/>
      <c r="N123" s="283"/>
      <c r="O123" s="283"/>
      <c r="P123" s="283"/>
      <c r="Q123" s="585"/>
    </row>
    <row r="124" spans="2:17" x14ac:dyDescent="0.2">
      <c r="B124" s="281"/>
      <c r="C124" s="282"/>
      <c r="D124" s="460"/>
      <c r="E124" s="460"/>
      <c r="F124" s="460"/>
      <c r="G124" s="282"/>
      <c r="I124"/>
      <c r="J124"/>
      <c r="K124" s="282"/>
      <c r="L124" s="283"/>
      <c r="M124" s="283"/>
      <c r="N124" s="283"/>
      <c r="O124" s="283"/>
      <c r="P124" s="283"/>
      <c r="Q124" s="585"/>
    </row>
    <row r="125" spans="2:17" x14ac:dyDescent="0.2">
      <c r="B125" s="281"/>
      <c r="C125" s="282"/>
      <c r="D125" s="460"/>
      <c r="E125" s="460"/>
      <c r="F125" s="460"/>
      <c r="G125" s="282"/>
      <c r="I125"/>
      <c r="J125"/>
      <c r="K125" s="282"/>
      <c r="L125" s="283"/>
      <c r="M125" s="283"/>
      <c r="N125" s="283"/>
      <c r="O125" s="283"/>
      <c r="P125" s="283"/>
      <c r="Q125" s="585"/>
    </row>
    <row r="126" spans="2:17" x14ac:dyDescent="0.2">
      <c r="B126" s="281"/>
      <c r="C126" s="282"/>
      <c r="D126" s="460"/>
      <c r="E126" s="460"/>
      <c r="F126" s="460"/>
      <c r="G126" s="282"/>
      <c r="I126"/>
      <c r="J126"/>
      <c r="K126" s="282"/>
      <c r="L126" s="283"/>
      <c r="M126" s="283"/>
      <c r="N126" s="283"/>
      <c r="O126" s="283"/>
      <c r="P126" s="283"/>
      <c r="Q126" s="585"/>
    </row>
    <row r="127" spans="2:17" x14ac:dyDescent="0.2">
      <c r="B127" s="281"/>
      <c r="C127" s="282"/>
      <c r="D127" s="460"/>
      <c r="E127" s="460"/>
      <c r="F127" s="460"/>
      <c r="G127" s="282"/>
      <c r="I127"/>
      <c r="J127"/>
      <c r="K127" s="282"/>
      <c r="L127" s="283"/>
      <c r="M127" s="283"/>
      <c r="N127" s="283"/>
      <c r="O127" s="283"/>
      <c r="P127" s="283"/>
      <c r="Q127" s="585"/>
    </row>
    <row r="128" spans="2:17" x14ac:dyDescent="0.2">
      <c r="B128" s="281"/>
      <c r="C128" s="282"/>
      <c r="D128" s="460"/>
      <c r="E128" s="460"/>
      <c r="F128" s="460"/>
      <c r="G128" s="282"/>
      <c r="I128"/>
      <c r="J128"/>
      <c r="K128" s="282"/>
      <c r="L128" s="283"/>
      <c r="M128" s="283"/>
      <c r="N128" s="283"/>
      <c r="O128" s="283"/>
      <c r="P128" s="283"/>
      <c r="Q128" s="585"/>
    </row>
    <row r="129" spans="2:18" x14ac:dyDescent="0.2">
      <c r="B129" s="281"/>
      <c r="C129" s="282"/>
      <c r="D129" s="460"/>
      <c r="E129" s="460"/>
      <c r="F129" s="460"/>
      <c r="G129" s="282"/>
      <c r="I129"/>
      <c r="J129"/>
      <c r="K129" s="282"/>
      <c r="L129" s="283"/>
      <c r="M129" s="283"/>
      <c r="N129" s="283"/>
      <c r="O129" s="283"/>
      <c r="P129" s="283"/>
      <c r="Q129" s="585"/>
    </row>
    <row r="130" spans="2:18" x14ac:dyDescent="0.2">
      <c r="B130" s="281"/>
      <c r="C130" s="282"/>
      <c r="D130" s="460"/>
      <c r="E130" s="460"/>
      <c r="F130" s="460"/>
      <c r="G130" s="282"/>
      <c r="I130"/>
      <c r="J130"/>
      <c r="K130" s="282"/>
      <c r="L130" s="283"/>
      <c r="M130" s="283"/>
      <c r="N130" s="283"/>
      <c r="O130" s="283"/>
      <c r="P130" s="283"/>
      <c r="Q130" s="585"/>
      <c r="R130" s="585"/>
    </row>
    <row r="131" spans="2:18" x14ac:dyDescent="0.2">
      <c r="B131" s="281"/>
      <c r="C131" s="282"/>
      <c r="D131" s="460"/>
      <c r="E131" s="460"/>
      <c r="F131" s="460"/>
      <c r="G131" s="282"/>
      <c r="I131"/>
      <c r="J131"/>
      <c r="K131" s="282"/>
      <c r="L131" s="283"/>
      <c r="M131" s="283"/>
      <c r="N131" s="283"/>
      <c r="O131" s="283"/>
      <c r="P131" s="283"/>
      <c r="Q131" s="585"/>
    </row>
    <row r="132" spans="2:18" x14ac:dyDescent="0.2">
      <c r="B132" s="281"/>
      <c r="C132" s="282"/>
      <c r="D132" s="460"/>
      <c r="E132" s="460"/>
      <c r="F132" s="460"/>
      <c r="G132" s="282"/>
      <c r="I132"/>
      <c r="J132"/>
      <c r="K132" s="282"/>
      <c r="L132" s="283"/>
      <c r="M132" s="283"/>
      <c r="N132" s="283"/>
      <c r="O132" s="283"/>
      <c r="P132" s="283"/>
      <c r="Q132" s="585"/>
    </row>
    <row r="133" spans="2:18" x14ac:dyDescent="0.2">
      <c r="B133" s="281"/>
      <c r="C133" s="282"/>
      <c r="D133" s="460"/>
      <c r="E133" s="460"/>
      <c r="F133" s="460"/>
      <c r="G133" s="282"/>
      <c r="I133"/>
      <c r="J133"/>
      <c r="K133" s="282"/>
      <c r="L133" s="283"/>
      <c r="M133" s="283"/>
      <c r="N133" s="283"/>
      <c r="O133" s="283"/>
      <c r="P133" s="283"/>
      <c r="Q133" s="585"/>
    </row>
    <row r="134" spans="2:18" x14ac:dyDescent="0.2">
      <c r="B134" s="281"/>
      <c r="C134" s="282"/>
      <c r="D134" s="460"/>
      <c r="E134" s="460"/>
      <c r="F134" s="460"/>
      <c r="G134" s="282"/>
      <c r="I134"/>
      <c r="J134"/>
      <c r="K134" s="282"/>
      <c r="L134" s="283"/>
      <c r="M134" s="283"/>
      <c r="N134" s="283"/>
      <c r="O134" s="283"/>
      <c r="P134" s="283"/>
      <c r="Q134" s="585"/>
      <c r="R134" s="585"/>
    </row>
    <row r="135" spans="2:18" x14ac:dyDescent="0.2">
      <c r="B135" s="281"/>
      <c r="C135" s="282"/>
      <c r="D135" s="460"/>
      <c r="E135" s="460"/>
      <c r="F135" s="460"/>
      <c r="G135" s="282"/>
      <c r="I135"/>
      <c r="J135"/>
      <c r="K135" s="282"/>
      <c r="L135" s="283"/>
      <c r="M135" s="283"/>
      <c r="N135" s="283"/>
      <c r="O135" s="283"/>
      <c r="P135" s="283"/>
      <c r="Q135" s="585"/>
    </row>
    <row r="136" spans="2:18" x14ac:dyDescent="0.2">
      <c r="B136" s="281"/>
      <c r="C136" s="282"/>
      <c r="D136" s="460"/>
      <c r="E136" s="460"/>
      <c r="F136" s="460"/>
      <c r="G136" s="282"/>
      <c r="I136"/>
      <c r="J136"/>
      <c r="K136" s="282"/>
      <c r="L136" s="283"/>
      <c r="M136" s="283"/>
      <c r="N136" s="283"/>
      <c r="O136" s="283"/>
      <c r="P136" s="283"/>
      <c r="Q136" s="585"/>
    </row>
    <row r="137" spans="2:18" x14ac:dyDescent="0.2">
      <c r="B137" s="281"/>
      <c r="C137" s="282"/>
      <c r="D137" s="460"/>
      <c r="E137" s="460"/>
      <c r="F137" s="460"/>
      <c r="G137" s="282"/>
      <c r="I137"/>
      <c r="J137"/>
      <c r="K137" s="282"/>
      <c r="L137" s="283"/>
      <c r="M137" s="283"/>
      <c r="N137" s="283"/>
      <c r="O137" s="283"/>
      <c r="P137" s="283"/>
      <c r="Q137" s="585"/>
    </row>
    <row r="138" spans="2:18" x14ac:dyDescent="0.2">
      <c r="B138" s="281"/>
      <c r="C138" s="282"/>
      <c r="D138" s="460"/>
      <c r="E138" s="460"/>
      <c r="F138" s="460"/>
      <c r="G138" s="282"/>
      <c r="I138"/>
      <c r="J138"/>
      <c r="K138" s="282"/>
      <c r="L138" s="283"/>
      <c r="M138" s="283"/>
      <c r="N138" s="283"/>
      <c r="O138" s="283"/>
      <c r="P138" s="283"/>
      <c r="Q138" s="585"/>
    </row>
    <row r="139" spans="2:18" x14ac:dyDescent="0.2">
      <c r="B139" s="281"/>
      <c r="C139" s="282"/>
      <c r="D139" s="460"/>
      <c r="E139" s="460"/>
      <c r="F139" s="460"/>
      <c r="G139" s="282"/>
      <c r="I139"/>
      <c r="J139"/>
      <c r="K139" s="282"/>
      <c r="L139" s="283"/>
      <c r="M139" s="283"/>
      <c r="N139" s="283"/>
      <c r="O139" s="283"/>
      <c r="P139" s="283"/>
      <c r="Q139" s="585"/>
    </row>
    <row r="140" spans="2:18" x14ac:dyDescent="0.2">
      <c r="B140" s="281"/>
      <c r="C140" s="282"/>
      <c r="D140" s="460"/>
      <c r="E140" s="460"/>
      <c r="F140" s="460"/>
      <c r="G140" s="282"/>
      <c r="I140"/>
      <c r="J140"/>
      <c r="K140" s="282"/>
      <c r="L140" s="283"/>
      <c r="M140" s="283"/>
      <c r="N140" s="283"/>
      <c r="O140" s="283"/>
      <c r="P140" s="283"/>
      <c r="Q140" s="585"/>
    </row>
    <row r="141" spans="2:18" x14ac:dyDescent="0.2">
      <c r="B141" s="281"/>
      <c r="C141" s="282"/>
      <c r="D141" s="460"/>
      <c r="E141" s="460"/>
      <c r="F141" s="460"/>
      <c r="G141" s="282"/>
      <c r="I141"/>
      <c r="J141"/>
      <c r="K141" s="282"/>
      <c r="L141" s="283"/>
      <c r="M141" s="283"/>
      <c r="N141" s="283"/>
      <c r="O141" s="283"/>
      <c r="P141" s="283"/>
      <c r="Q141" s="585"/>
    </row>
    <row r="142" spans="2:18" x14ac:dyDescent="0.2">
      <c r="B142" s="281"/>
      <c r="C142" s="282"/>
      <c r="D142" s="460"/>
      <c r="E142" s="460"/>
      <c r="F142" s="460"/>
      <c r="G142" s="282"/>
      <c r="I142"/>
      <c r="J142"/>
      <c r="K142" s="282"/>
      <c r="L142" s="283"/>
      <c r="M142" s="283"/>
      <c r="N142" s="283"/>
      <c r="O142" s="283"/>
      <c r="P142" s="283"/>
      <c r="Q142" s="585"/>
    </row>
    <row r="143" spans="2:18" x14ac:dyDescent="0.2">
      <c r="B143" s="281"/>
      <c r="C143" s="282"/>
      <c r="D143" s="460"/>
      <c r="E143" s="460"/>
      <c r="F143" s="460"/>
      <c r="G143" s="282"/>
      <c r="I143"/>
      <c r="J143"/>
      <c r="K143" s="282"/>
      <c r="L143" s="283"/>
      <c r="M143" s="283"/>
      <c r="N143" s="283"/>
      <c r="O143" s="283"/>
      <c r="P143" s="283"/>
      <c r="Q143" s="585"/>
    </row>
    <row r="144" spans="2:18" x14ac:dyDescent="0.2">
      <c r="B144" s="281"/>
      <c r="C144" s="282"/>
      <c r="D144" s="460"/>
      <c r="E144" s="460"/>
      <c r="F144" s="460"/>
      <c r="G144" s="282"/>
      <c r="I144"/>
      <c r="J144"/>
      <c r="K144" s="282"/>
      <c r="L144" s="283"/>
      <c r="M144" s="283"/>
      <c r="N144" s="283"/>
      <c r="O144" s="283"/>
      <c r="P144" s="283"/>
      <c r="Q144" s="585"/>
    </row>
    <row r="145" spans="2:17" x14ac:dyDescent="0.2">
      <c r="B145" s="281"/>
      <c r="C145" s="282"/>
      <c r="D145" s="460"/>
      <c r="E145" s="460"/>
      <c r="F145" s="460"/>
      <c r="G145" s="282"/>
      <c r="I145"/>
      <c r="J145"/>
      <c r="K145" s="282"/>
      <c r="L145" s="283"/>
      <c r="M145" s="283"/>
      <c r="N145" s="283"/>
      <c r="O145" s="283"/>
      <c r="P145" s="283"/>
      <c r="Q145" s="585"/>
    </row>
    <row r="146" spans="2:17" x14ac:dyDescent="0.2">
      <c r="B146" s="281"/>
      <c r="C146" s="282"/>
      <c r="D146" s="460"/>
      <c r="E146" s="460"/>
      <c r="F146" s="460"/>
      <c r="G146" s="282"/>
      <c r="I146"/>
      <c r="J146"/>
      <c r="K146" s="282"/>
      <c r="L146" s="283"/>
      <c r="M146" s="283"/>
      <c r="N146" s="283"/>
      <c r="O146" s="283"/>
      <c r="P146" s="283"/>
      <c r="Q146" s="585"/>
    </row>
    <row r="147" spans="2:17" x14ac:dyDescent="0.2">
      <c r="B147" s="281"/>
      <c r="C147" s="282"/>
      <c r="D147" s="460"/>
      <c r="E147" s="460"/>
      <c r="F147" s="460"/>
      <c r="G147" s="282"/>
      <c r="I147"/>
      <c r="J147"/>
      <c r="K147" s="282"/>
      <c r="L147" s="283"/>
      <c r="M147" s="283"/>
      <c r="N147" s="283"/>
      <c r="O147" s="283"/>
      <c r="P147" s="283"/>
      <c r="Q147" s="585"/>
    </row>
    <row r="148" spans="2:17" x14ac:dyDescent="0.2">
      <c r="B148" s="281"/>
      <c r="C148" s="282"/>
      <c r="D148" s="460"/>
      <c r="E148" s="460"/>
      <c r="F148" s="460"/>
      <c r="G148" s="282"/>
      <c r="I148"/>
      <c r="J148"/>
      <c r="K148" s="282"/>
      <c r="L148" s="283"/>
      <c r="M148" s="283"/>
      <c r="N148" s="283"/>
      <c r="O148" s="283"/>
      <c r="P148" s="283"/>
      <c r="Q148" s="585"/>
    </row>
    <row r="149" spans="2:17" x14ac:dyDescent="0.2">
      <c r="B149" s="281"/>
      <c r="C149" s="282"/>
      <c r="D149" s="460"/>
      <c r="E149" s="460"/>
      <c r="F149" s="460"/>
      <c r="G149" s="282"/>
      <c r="I149"/>
      <c r="J149"/>
      <c r="K149" s="282"/>
      <c r="L149" s="283"/>
      <c r="M149" s="283"/>
      <c r="N149" s="283"/>
      <c r="O149" s="283"/>
      <c r="P149" s="283"/>
      <c r="Q149" s="585"/>
    </row>
    <row r="150" spans="2:17" x14ac:dyDescent="0.2">
      <c r="B150" s="281"/>
      <c r="C150" s="282"/>
      <c r="D150" s="460"/>
      <c r="E150" s="460"/>
      <c r="F150" s="460"/>
      <c r="G150" s="282"/>
      <c r="I150"/>
      <c r="J150"/>
      <c r="K150" s="282"/>
      <c r="L150" s="283"/>
      <c r="M150" s="283"/>
      <c r="N150" s="283"/>
      <c r="O150" s="283"/>
      <c r="P150" s="283"/>
      <c r="Q150" s="585"/>
    </row>
    <row r="151" spans="2:17" x14ac:dyDescent="0.2">
      <c r="B151" s="281"/>
      <c r="C151" s="282"/>
      <c r="D151" s="460"/>
      <c r="E151" s="460"/>
      <c r="F151" s="460"/>
      <c r="G151" s="282"/>
      <c r="I151"/>
      <c r="J151"/>
      <c r="K151" s="282"/>
      <c r="L151" s="283"/>
      <c r="M151" s="283"/>
      <c r="N151" s="283"/>
      <c r="O151" s="283"/>
      <c r="P151" s="283"/>
      <c r="Q151" s="585"/>
    </row>
    <row r="152" spans="2:17" x14ac:dyDescent="0.2">
      <c r="B152" s="281"/>
      <c r="C152" s="282"/>
      <c r="D152" s="460"/>
      <c r="E152" s="460"/>
      <c r="F152" s="460"/>
      <c r="G152" s="282"/>
      <c r="I152"/>
      <c r="J152"/>
      <c r="K152" s="282"/>
      <c r="L152" s="283"/>
      <c r="M152" s="283"/>
      <c r="N152" s="283"/>
      <c r="O152" s="283"/>
      <c r="P152" s="283"/>
      <c r="Q152" s="585"/>
    </row>
    <row r="153" spans="2:17" x14ac:dyDescent="0.2">
      <c r="B153" s="281"/>
      <c r="C153" s="282"/>
      <c r="D153" s="460"/>
      <c r="E153" s="460"/>
      <c r="F153" s="460"/>
      <c r="G153" s="282"/>
      <c r="I153"/>
      <c r="J153"/>
      <c r="K153" s="282"/>
      <c r="L153" s="283"/>
      <c r="M153" s="283"/>
      <c r="N153" s="283"/>
      <c r="O153" s="283"/>
      <c r="P153" s="283"/>
      <c r="Q153" s="585"/>
    </row>
    <row r="154" spans="2:17" x14ac:dyDescent="0.2">
      <c r="B154" s="281"/>
      <c r="C154" s="282"/>
      <c r="D154" s="460"/>
      <c r="E154" s="460"/>
      <c r="F154" s="460"/>
      <c r="G154" s="282"/>
      <c r="I154"/>
      <c r="J154"/>
      <c r="K154" s="282"/>
      <c r="L154" s="283"/>
      <c r="M154" s="283"/>
      <c r="N154" s="283"/>
      <c r="O154" s="283"/>
      <c r="P154" s="283"/>
      <c r="Q154" s="585"/>
    </row>
    <row r="155" spans="2:17" x14ac:dyDescent="0.2">
      <c r="B155" s="281"/>
      <c r="C155" s="282"/>
      <c r="D155" s="460"/>
      <c r="E155" s="460"/>
      <c r="F155" s="460"/>
      <c r="G155" s="282"/>
      <c r="I155"/>
      <c r="J155"/>
      <c r="K155" s="282"/>
      <c r="L155" s="283"/>
      <c r="M155" s="283"/>
      <c r="N155" s="283"/>
      <c r="O155" s="283"/>
      <c r="P155" s="283"/>
      <c r="Q155" s="585"/>
    </row>
    <row r="156" spans="2:17" x14ac:dyDescent="0.2">
      <c r="B156" s="281"/>
      <c r="C156" s="282"/>
      <c r="D156" s="460"/>
      <c r="E156" s="460"/>
      <c r="F156" s="460"/>
      <c r="G156" s="282"/>
      <c r="I156"/>
      <c r="J156"/>
      <c r="K156" s="282"/>
      <c r="L156" s="283"/>
      <c r="M156" s="283"/>
      <c r="N156" s="283"/>
      <c r="O156" s="283"/>
      <c r="P156" s="283"/>
      <c r="Q156" s="585"/>
    </row>
    <row r="157" spans="2:17" x14ac:dyDescent="0.2">
      <c r="B157" s="281"/>
      <c r="C157" s="282"/>
      <c r="D157" s="460"/>
      <c r="E157" s="460"/>
      <c r="F157" s="460"/>
      <c r="G157" s="282"/>
      <c r="I157"/>
      <c r="J157"/>
      <c r="K157" s="282"/>
      <c r="L157" s="283"/>
      <c r="M157" s="283"/>
      <c r="N157" s="283"/>
      <c r="O157" s="283"/>
      <c r="P157" s="283"/>
      <c r="Q157" s="585"/>
    </row>
    <row r="158" spans="2:17" x14ac:dyDescent="0.2">
      <c r="B158" s="281"/>
      <c r="C158" s="282"/>
      <c r="D158" s="460"/>
      <c r="E158" s="460"/>
      <c r="F158" s="460"/>
      <c r="G158" s="282"/>
      <c r="I158"/>
      <c r="J158"/>
      <c r="K158" s="282"/>
      <c r="L158" s="283"/>
      <c r="M158" s="283"/>
      <c r="N158" s="283"/>
      <c r="O158" s="283"/>
      <c r="P158" s="283"/>
      <c r="Q158" s="585"/>
    </row>
    <row r="159" spans="2:17" x14ac:dyDescent="0.2">
      <c r="B159" s="281"/>
      <c r="C159" s="282"/>
      <c r="D159" s="460"/>
      <c r="E159" s="460"/>
      <c r="F159" s="460"/>
      <c r="G159" s="282"/>
      <c r="I159"/>
      <c r="J159"/>
      <c r="K159" s="282"/>
      <c r="L159" s="283"/>
      <c r="M159" s="283"/>
      <c r="N159" s="283"/>
      <c r="O159" s="283"/>
      <c r="P159" s="283"/>
      <c r="Q159" s="585"/>
    </row>
    <row r="160" spans="2:17" x14ac:dyDescent="0.2">
      <c r="B160" s="281"/>
      <c r="C160" s="282"/>
      <c r="D160" s="460"/>
      <c r="E160" s="460"/>
      <c r="F160" s="460"/>
      <c r="G160" s="282"/>
      <c r="I160"/>
      <c r="J160"/>
      <c r="K160" s="282"/>
      <c r="L160" s="283"/>
      <c r="M160" s="283"/>
      <c r="N160" s="283"/>
      <c r="O160" s="283"/>
      <c r="P160" s="283"/>
      <c r="Q160" s="585"/>
    </row>
    <row r="161" spans="2:17" x14ac:dyDescent="0.2">
      <c r="B161" s="281"/>
      <c r="C161" s="282"/>
      <c r="D161" s="460"/>
      <c r="E161" s="460"/>
      <c r="F161" s="460"/>
      <c r="G161" s="282"/>
      <c r="I161"/>
      <c r="J161"/>
      <c r="K161" s="282"/>
      <c r="L161" s="283"/>
      <c r="M161" s="283"/>
      <c r="N161" s="283"/>
      <c r="O161" s="283"/>
      <c r="P161" s="283"/>
      <c r="Q161" s="585"/>
    </row>
    <row r="162" spans="2:17" x14ac:dyDescent="0.2">
      <c r="B162" s="281"/>
      <c r="C162" s="282"/>
      <c r="D162" s="460"/>
      <c r="E162" s="460"/>
      <c r="F162" s="460"/>
      <c r="G162" s="282"/>
      <c r="I162"/>
      <c r="J162"/>
      <c r="K162" s="282"/>
      <c r="L162" s="283"/>
      <c r="M162" s="283"/>
      <c r="N162" s="283"/>
      <c r="O162" s="283"/>
      <c r="P162" s="283"/>
      <c r="Q162" s="585"/>
    </row>
    <row r="163" spans="2:17" x14ac:dyDescent="0.2">
      <c r="B163" s="281"/>
      <c r="C163" s="282"/>
      <c r="D163" s="460"/>
      <c r="E163" s="460"/>
      <c r="F163" s="460"/>
      <c r="G163" s="282"/>
      <c r="I163"/>
      <c r="J163"/>
      <c r="K163" s="282"/>
      <c r="L163" s="283"/>
      <c r="M163" s="283"/>
      <c r="N163" s="283"/>
      <c r="O163" s="283"/>
      <c r="P163" s="283"/>
      <c r="Q163" s="585"/>
    </row>
    <row r="164" spans="2:17" x14ac:dyDescent="0.2">
      <c r="B164" s="281"/>
      <c r="C164" s="282"/>
      <c r="D164" s="460"/>
      <c r="E164" s="460"/>
      <c r="F164" s="460"/>
      <c r="G164" s="282"/>
      <c r="I164"/>
      <c r="J164"/>
      <c r="K164" s="282"/>
      <c r="L164" s="283"/>
      <c r="M164" s="283"/>
      <c r="N164" s="283"/>
      <c r="O164" s="283"/>
      <c r="P164" s="283"/>
      <c r="Q164" s="585"/>
    </row>
    <row r="165" spans="2:17" x14ac:dyDescent="0.2">
      <c r="B165" s="281"/>
      <c r="C165" s="282"/>
      <c r="D165" s="460"/>
      <c r="E165" s="460"/>
      <c r="F165" s="460"/>
      <c r="G165" s="282"/>
      <c r="I165"/>
      <c r="J165"/>
      <c r="K165" s="282"/>
      <c r="L165" s="283"/>
      <c r="M165" s="283"/>
      <c r="N165" s="283"/>
      <c r="O165" s="283"/>
      <c r="P165" s="283"/>
      <c r="Q165" s="585"/>
    </row>
    <row r="166" spans="2:17" x14ac:dyDescent="0.2">
      <c r="B166" s="281"/>
      <c r="C166" s="282"/>
      <c r="D166" s="460"/>
      <c r="E166" s="460"/>
      <c r="F166" s="460"/>
      <c r="G166" s="282"/>
      <c r="I166"/>
      <c r="J166"/>
      <c r="K166" s="282"/>
      <c r="L166" s="283"/>
      <c r="M166" s="283"/>
      <c r="N166" s="283"/>
      <c r="O166" s="283"/>
      <c r="P166" s="283"/>
      <c r="Q166" s="585"/>
    </row>
    <row r="167" spans="2:17" x14ac:dyDescent="0.2">
      <c r="B167" s="281"/>
      <c r="C167" s="282"/>
      <c r="D167" s="460"/>
      <c r="E167" s="460"/>
      <c r="F167" s="460"/>
      <c r="G167" s="282"/>
      <c r="I167"/>
      <c r="J167"/>
      <c r="K167" s="282"/>
      <c r="L167" s="283"/>
      <c r="M167" s="283"/>
      <c r="N167" s="283"/>
      <c r="O167" s="283"/>
      <c r="P167" s="283"/>
      <c r="Q167" s="585"/>
    </row>
    <row r="168" spans="2:17" x14ac:dyDescent="0.2">
      <c r="B168" s="281"/>
      <c r="C168" s="282"/>
      <c r="D168" s="460"/>
      <c r="E168" s="460"/>
      <c r="F168" s="460"/>
      <c r="G168" s="282"/>
      <c r="I168"/>
      <c r="J168"/>
      <c r="K168" s="282"/>
      <c r="L168" s="283"/>
      <c r="M168" s="283"/>
      <c r="N168" s="283"/>
      <c r="O168" s="283"/>
      <c r="P168" s="283"/>
      <c r="Q168" s="585"/>
    </row>
    <row r="169" spans="2:17" x14ac:dyDescent="0.2">
      <c r="B169" s="281"/>
      <c r="C169" s="282"/>
      <c r="D169" s="460"/>
      <c r="E169" s="460"/>
      <c r="F169" s="460"/>
      <c r="G169" s="282"/>
      <c r="I169"/>
      <c r="J169"/>
      <c r="K169" s="282"/>
      <c r="L169" s="283"/>
      <c r="M169" s="283"/>
      <c r="N169" s="283"/>
      <c r="O169" s="283"/>
      <c r="P169" s="283"/>
      <c r="Q169" s="585"/>
    </row>
    <row r="170" spans="2:17" x14ac:dyDescent="0.2">
      <c r="B170" s="281"/>
      <c r="C170" s="282"/>
      <c r="D170" s="460"/>
      <c r="E170" s="460"/>
      <c r="F170" s="460"/>
      <c r="G170" s="282"/>
      <c r="I170"/>
      <c r="J170"/>
      <c r="K170" s="282"/>
      <c r="L170" s="283"/>
      <c r="M170" s="283"/>
      <c r="N170" s="283"/>
      <c r="O170" s="283"/>
      <c r="P170" s="283"/>
      <c r="Q170" s="585"/>
    </row>
    <row r="171" spans="2:17" x14ac:dyDescent="0.2">
      <c r="B171" s="281"/>
      <c r="C171" s="282"/>
      <c r="D171" s="460"/>
      <c r="E171" s="460"/>
      <c r="F171" s="460"/>
      <c r="G171" s="282"/>
      <c r="I171"/>
      <c r="J171"/>
      <c r="K171" s="282"/>
      <c r="L171" s="283"/>
      <c r="M171" s="283"/>
      <c r="N171" s="283"/>
      <c r="O171" s="283"/>
      <c r="P171" s="283"/>
      <c r="Q171" s="585"/>
    </row>
    <row r="172" spans="2:17" x14ac:dyDescent="0.2">
      <c r="B172" s="281"/>
      <c r="C172" s="282"/>
      <c r="D172" s="460"/>
      <c r="E172" s="460"/>
      <c r="F172" s="460"/>
      <c r="G172" s="282"/>
      <c r="I172"/>
      <c r="J172"/>
      <c r="K172" s="282"/>
      <c r="L172" s="283"/>
      <c r="M172" s="283"/>
      <c r="N172" s="283"/>
      <c r="O172" s="283"/>
      <c r="P172" s="283"/>
      <c r="Q172" s="585"/>
    </row>
    <row r="173" spans="2:17" x14ac:dyDescent="0.2">
      <c r="B173" s="281"/>
      <c r="C173" s="282"/>
      <c r="D173" s="460"/>
      <c r="E173" s="460"/>
      <c r="F173" s="460"/>
      <c r="G173" s="282"/>
      <c r="I173"/>
      <c r="J173"/>
      <c r="K173" s="282"/>
      <c r="L173" s="283"/>
      <c r="M173" s="283"/>
      <c r="N173" s="283"/>
      <c r="O173" s="283"/>
      <c r="P173" s="283"/>
      <c r="Q173" s="585"/>
    </row>
    <row r="174" spans="2:17" x14ac:dyDescent="0.2">
      <c r="B174" s="281"/>
      <c r="C174" s="282"/>
      <c r="D174" s="460"/>
      <c r="E174" s="460"/>
      <c r="F174" s="460"/>
      <c r="G174" s="282"/>
      <c r="I174"/>
      <c r="J174"/>
      <c r="K174" s="282"/>
      <c r="L174" s="283"/>
      <c r="M174" s="283"/>
      <c r="N174" s="283"/>
      <c r="O174" s="283"/>
      <c r="P174" s="283"/>
      <c r="Q174" s="585"/>
    </row>
    <row r="175" spans="2:17" x14ac:dyDescent="0.2">
      <c r="B175" s="281"/>
      <c r="C175" s="282"/>
      <c r="D175" s="460"/>
      <c r="E175" s="460"/>
      <c r="F175" s="460"/>
      <c r="G175" s="282"/>
      <c r="I175"/>
      <c r="J175"/>
      <c r="K175" s="282"/>
      <c r="L175" s="283"/>
      <c r="M175" s="283"/>
      <c r="N175" s="283"/>
      <c r="O175" s="283"/>
      <c r="P175" s="283"/>
      <c r="Q175" s="585"/>
    </row>
    <row r="176" spans="2:17" x14ac:dyDescent="0.2">
      <c r="B176" s="281"/>
      <c r="C176" s="282"/>
      <c r="D176" s="460"/>
      <c r="E176" s="460"/>
      <c r="F176" s="460"/>
      <c r="G176" s="282"/>
      <c r="I176"/>
      <c r="J176"/>
      <c r="K176" s="282"/>
      <c r="L176" s="283"/>
      <c r="M176" s="283"/>
      <c r="N176" s="283"/>
      <c r="O176" s="283"/>
      <c r="P176" s="283"/>
      <c r="Q176" s="585"/>
    </row>
    <row r="177" spans="4:14" x14ac:dyDescent="0.2">
      <c r="D177" s="281"/>
      <c r="E177" s="281"/>
      <c r="F177" s="281"/>
      <c r="G177" s="281"/>
      <c r="H177" s="280"/>
      <c r="I177"/>
      <c r="J177"/>
      <c r="K177"/>
      <c r="L177"/>
      <c r="N177"/>
    </row>
    <row r="178" spans="4:14" x14ac:dyDescent="0.2">
      <c r="H178" s="280"/>
      <c r="I178"/>
      <c r="J178"/>
      <c r="K178"/>
      <c r="L178"/>
      <c r="N178"/>
    </row>
    <row r="179" spans="4:14" x14ac:dyDescent="0.2">
      <c r="H179" s="280"/>
      <c r="I179"/>
      <c r="J179"/>
      <c r="K179"/>
      <c r="L179"/>
      <c r="N179"/>
    </row>
    <row r="180" spans="4:14" x14ac:dyDescent="0.2">
      <c r="H180" s="280"/>
      <c r="I180"/>
      <c r="J180"/>
      <c r="K180"/>
      <c r="L180"/>
      <c r="N180"/>
    </row>
    <row r="181" spans="4:14" x14ac:dyDescent="0.2">
      <c r="H181" s="280"/>
      <c r="I181"/>
      <c r="J181"/>
      <c r="K181"/>
      <c r="L181"/>
      <c r="N181"/>
    </row>
    <row r="182" spans="4:14" x14ac:dyDescent="0.2">
      <c r="H182" s="280"/>
      <c r="I182"/>
      <c r="J182"/>
      <c r="K182"/>
      <c r="L182"/>
      <c r="N182"/>
    </row>
    <row r="183" spans="4:14" x14ac:dyDescent="0.2">
      <c r="H183" s="280"/>
      <c r="I183"/>
      <c r="J183"/>
      <c r="K183"/>
      <c r="L183"/>
      <c r="N183"/>
    </row>
    <row r="184" spans="4:14" x14ac:dyDescent="0.2">
      <c r="H184" s="280"/>
      <c r="I184"/>
      <c r="J184"/>
      <c r="K184"/>
      <c r="L184"/>
      <c r="N184"/>
    </row>
    <row r="185" spans="4:14" x14ac:dyDescent="0.2">
      <c r="H185" s="280"/>
      <c r="I185"/>
      <c r="J185"/>
      <c r="K185"/>
      <c r="L185"/>
      <c r="N185"/>
    </row>
  </sheetData>
  <mergeCells count="2">
    <mergeCell ref="S1:W1"/>
    <mergeCell ref="L1:P1"/>
  </mergeCells>
  <phoneticPr fontId="0" type="noConversion"/>
  <printOptions horizontalCentered="1" verticalCentered="1" headings="1" gridLines="1"/>
  <pageMargins left="0.35433070866141736" right="0.35433070866141736" top="0.39370078740157483" bottom="0.70866141732283472" header="0.39370078740157483" footer="0.39370078740157483"/>
  <pageSetup paperSize="8" scale="58" fitToHeight="3" orientation="landscape" cellComments="asDisplayed" r:id="rId1"/>
  <headerFooter alignWithMargins="0">
    <oddHeader>&amp;C&amp;"Arial,Bold"Department of Local Government  - 2002/03 Rating Return</oddHeader>
    <oddFooter>&amp;L2002/03&amp;RPage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E54"/>
  <sheetViews>
    <sheetView showGridLines="0" zoomScale="115" zoomScaleNormal="115" workbookViewId="0">
      <selection activeCell="H38" sqref="H38"/>
    </sheetView>
  </sheetViews>
  <sheetFormatPr defaultColWidth="9.140625" defaultRowHeight="12.75" x14ac:dyDescent="0.2"/>
  <cols>
    <col min="1" max="1" width="4.5703125" customWidth="1"/>
    <col min="2" max="2" width="5.42578125" customWidth="1"/>
    <col min="3" max="3" width="14.5703125" customWidth="1"/>
    <col min="4" max="4" width="55.140625" customWidth="1"/>
    <col min="5" max="5" width="7.42578125" customWidth="1"/>
  </cols>
  <sheetData>
    <row r="1" spans="1:5" ht="12.75" customHeight="1" x14ac:dyDescent="0.2">
      <c r="A1" s="370"/>
      <c r="B1" s="4"/>
      <c r="C1" s="4"/>
      <c r="D1" s="4"/>
      <c r="E1" s="5"/>
    </row>
    <row r="2" spans="1:5" ht="57" customHeight="1" x14ac:dyDescent="0.2">
      <c r="A2" s="1"/>
      <c r="B2" s="631" t="s">
        <v>139</v>
      </c>
      <c r="C2" s="631"/>
      <c r="D2" s="631"/>
      <c r="E2" s="47"/>
    </row>
    <row r="3" spans="1:5" ht="14.1" customHeight="1" x14ac:dyDescent="0.2">
      <c r="A3" s="1"/>
      <c r="B3" s="611"/>
      <c r="C3" s="611"/>
      <c r="D3" s="611"/>
      <c r="E3" s="47"/>
    </row>
    <row r="4" spans="1:5" ht="90.95" customHeight="1" x14ac:dyDescent="0.2">
      <c r="A4" s="1"/>
      <c r="B4" s="617" t="s">
        <v>140</v>
      </c>
      <c r="C4" s="633" t="s">
        <v>930</v>
      </c>
      <c r="D4" s="633"/>
      <c r="E4" s="47"/>
    </row>
    <row r="5" spans="1:5" ht="12.75" customHeight="1" x14ac:dyDescent="0.25">
      <c r="A5" s="1"/>
      <c r="B5" s="616"/>
      <c r="C5" s="3"/>
      <c r="D5" s="3"/>
      <c r="E5" s="47"/>
    </row>
    <row r="6" spans="1:5" s="503" customFormat="1" ht="14.1" customHeight="1" x14ac:dyDescent="0.2">
      <c r="A6" s="498"/>
      <c r="B6" s="499" t="s">
        <v>144</v>
      </c>
      <c r="C6" s="509" t="s">
        <v>929</v>
      </c>
      <c r="D6" s="501"/>
      <c r="E6" s="502"/>
    </row>
    <row r="7" spans="1:5" s="397" customFormat="1" ht="14.1" customHeight="1" x14ac:dyDescent="0.2">
      <c r="A7" s="504"/>
      <c r="B7" s="505"/>
      <c r="C7" s="509" t="s">
        <v>141</v>
      </c>
      <c r="D7" s="506"/>
      <c r="E7" s="507"/>
    </row>
    <row r="8" spans="1:5" s="397" customFormat="1" ht="14.1" customHeight="1" x14ac:dyDescent="0.2">
      <c r="A8" s="504"/>
      <c r="B8" s="505"/>
      <c r="C8" s="509" t="s">
        <v>142</v>
      </c>
      <c r="D8" s="506"/>
      <c r="E8" s="507"/>
    </row>
    <row r="9" spans="1:5" s="397" customFormat="1" ht="14.1" customHeight="1" x14ac:dyDescent="0.2">
      <c r="A9" s="504"/>
      <c r="B9" s="505"/>
      <c r="C9" s="509" t="s">
        <v>143</v>
      </c>
      <c r="D9" s="506"/>
      <c r="E9" s="507"/>
    </row>
    <row r="10" spans="1:5" s="397" customFormat="1" ht="14.1" customHeight="1" x14ac:dyDescent="0.2">
      <c r="A10" s="504"/>
      <c r="B10" s="505"/>
      <c r="C10" s="500"/>
      <c r="D10" s="506"/>
      <c r="E10" s="507"/>
    </row>
    <row r="11" spans="1:5" s="397" customFormat="1" ht="14.1" customHeight="1" x14ac:dyDescent="0.2">
      <c r="A11" s="504"/>
      <c r="B11" s="499" t="s">
        <v>147</v>
      </c>
      <c r="C11" s="509" t="s">
        <v>145</v>
      </c>
      <c r="D11" s="505"/>
      <c r="E11" s="508"/>
    </row>
    <row r="12" spans="1:5" s="397" customFormat="1" ht="14.1" customHeight="1" x14ac:dyDescent="0.2">
      <c r="A12" s="504"/>
      <c r="B12" s="509"/>
      <c r="C12" s="509" t="s">
        <v>146</v>
      </c>
      <c r="D12" s="505"/>
      <c r="E12" s="507"/>
    </row>
    <row r="13" spans="1:5" s="397" customFormat="1" ht="14.1" customHeight="1" x14ac:dyDescent="0.2">
      <c r="A13" s="504"/>
      <c r="B13" s="509"/>
      <c r="C13" s="509"/>
      <c r="D13" s="505"/>
      <c r="E13" s="508"/>
    </row>
    <row r="14" spans="1:5" s="397" customFormat="1" ht="14.1" customHeight="1" x14ac:dyDescent="0.2">
      <c r="A14" s="504"/>
      <c r="B14" s="510" t="s">
        <v>153</v>
      </c>
      <c r="C14" s="509" t="s">
        <v>148</v>
      </c>
      <c r="D14" s="509"/>
      <c r="E14" s="508"/>
    </row>
    <row r="15" spans="1:5" s="397" customFormat="1" ht="14.1" customHeight="1" x14ac:dyDescent="0.2">
      <c r="A15" s="504"/>
      <c r="B15" s="509"/>
      <c r="C15" s="509" t="s">
        <v>149</v>
      </c>
      <c r="D15" s="509"/>
      <c r="E15" s="508"/>
    </row>
    <row r="16" spans="1:5" s="397" customFormat="1" ht="14.1" customHeight="1" x14ac:dyDescent="0.2">
      <c r="A16" s="504"/>
      <c r="B16" s="509"/>
      <c r="C16" s="509" t="s">
        <v>150</v>
      </c>
      <c r="D16" s="509"/>
      <c r="E16" s="508"/>
    </row>
    <row r="17" spans="1:5" s="397" customFormat="1" ht="14.1" customHeight="1" x14ac:dyDescent="0.2">
      <c r="A17" s="504"/>
      <c r="B17" s="509"/>
      <c r="C17" s="511"/>
      <c r="D17" s="512"/>
      <c r="E17" s="508"/>
    </row>
    <row r="18" spans="1:5" s="397" customFormat="1" ht="14.1" customHeight="1" x14ac:dyDescent="0.2">
      <c r="A18" s="504"/>
      <c r="B18" s="509"/>
      <c r="C18" s="510" t="s">
        <v>151</v>
      </c>
      <c r="D18" s="510" t="s">
        <v>152</v>
      </c>
      <c r="E18" s="508"/>
    </row>
    <row r="19" spans="1:5" s="397" customFormat="1" ht="14.1" customHeight="1" x14ac:dyDescent="0.2">
      <c r="A19" s="504"/>
      <c r="B19" s="509"/>
      <c r="C19" s="509"/>
      <c r="D19" s="509"/>
      <c r="E19" s="508"/>
    </row>
    <row r="20" spans="1:5" s="397" customFormat="1" ht="14.1" customHeight="1" x14ac:dyDescent="0.2">
      <c r="A20" s="504"/>
      <c r="B20" s="499" t="s">
        <v>157</v>
      </c>
      <c r="C20" s="509" t="s">
        <v>154</v>
      </c>
      <c r="D20" s="509"/>
      <c r="E20" s="508"/>
    </row>
    <row r="21" spans="1:5" s="397" customFormat="1" ht="14.1" customHeight="1" x14ac:dyDescent="0.2">
      <c r="A21" s="504"/>
      <c r="B21" s="509"/>
      <c r="C21" s="509" t="s">
        <v>155</v>
      </c>
      <c r="D21" s="509"/>
      <c r="E21" s="508"/>
    </row>
    <row r="22" spans="1:5" s="397" customFormat="1" ht="14.1" customHeight="1" x14ac:dyDescent="0.2">
      <c r="A22" s="504"/>
      <c r="B22" s="509"/>
      <c r="C22" s="509" t="s">
        <v>156</v>
      </c>
      <c r="D22" s="509"/>
      <c r="E22" s="508"/>
    </row>
    <row r="23" spans="1:5" s="397" customFormat="1" ht="14.1" customHeight="1" x14ac:dyDescent="0.2">
      <c r="A23" s="504"/>
      <c r="B23" s="509"/>
      <c r="C23" s="509"/>
      <c r="D23" s="509"/>
      <c r="E23" s="508"/>
    </row>
    <row r="24" spans="1:5" s="397" customFormat="1" ht="14.1" customHeight="1" x14ac:dyDescent="0.2">
      <c r="A24" s="504"/>
      <c r="B24" s="499" t="s">
        <v>160</v>
      </c>
      <c r="C24" s="509" t="s">
        <v>158</v>
      </c>
      <c r="D24" s="509"/>
      <c r="E24" s="508"/>
    </row>
    <row r="25" spans="1:5" s="397" customFormat="1" ht="14.1" customHeight="1" x14ac:dyDescent="0.2">
      <c r="A25" s="504"/>
      <c r="B25" s="499"/>
      <c r="C25" s="509" t="s">
        <v>159</v>
      </c>
      <c r="D25" s="509"/>
      <c r="E25" s="508"/>
    </row>
    <row r="26" spans="1:5" s="397" customFormat="1" ht="14.1" customHeight="1" x14ac:dyDescent="0.2">
      <c r="A26" s="504"/>
      <c r="B26" s="509"/>
      <c r="C26" s="509"/>
      <c r="D26" s="509"/>
      <c r="E26" s="508"/>
    </row>
    <row r="27" spans="1:5" s="397" customFormat="1" ht="14.1" customHeight="1" x14ac:dyDescent="0.2">
      <c r="A27" s="504"/>
      <c r="B27" s="499" t="s">
        <v>169</v>
      </c>
      <c r="C27" s="509" t="s">
        <v>161</v>
      </c>
      <c r="D27" s="509"/>
      <c r="E27" s="508"/>
    </row>
    <row r="28" spans="1:5" s="397" customFormat="1" ht="14.1" customHeight="1" x14ac:dyDescent="0.2">
      <c r="A28" s="504"/>
      <c r="B28" s="509"/>
      <c r="C28" s="509"/>
      <c r="D28" s="509"/>
      <c r="E28" s="508"/>
    </row>
    <row r="29" spans="1:5" s="397" customFormat="1" ht="14.1" customHeight="1" x14ac:dyDescent="0.2">
      <c r="A29" s="504"/>
      <c r="B29" s="509"/>
      <c r="C29" s="509" t="s">
        <v>162</v>
      </c>
      <c r="D29" s="509"/>
      <c r="E29" s="508"/>
    </row>
    <row r="30" spans="1:5" s="397" customFormat="1" ht="14.1" customHeight="1" x14ac:dyDescent="0.2">
      <c r="A30" s="504"/>
      <c r="B30" s="509"/>
      <c r="C30" s="509" t="s">
        <v>163</v>
      </c>
      <c r="D30" s="509"/>
      <c r="E30" s="508"/>
    </row>
    <row r="31" spans="1:5" s="397" customFormat="1" ht="14.1" customHeight="1" x14ac:dyDescent="0.2">
      <c r="A31" s="504"/>
      <c r="B31" s="509"/>
      <c r="C31" s="509"/>
      <c r="D31" s="509"/>
      <c r="E31" s="508"/>
    </row>
    <row r="32" spans="1:5" s="397" customFormat="1" ht="14.1" customHeight="1" x14ac:dyDescent="0.2">
      <c r="A32" s="504"/>
      <c r="B32" s="509"/>
      <c r="C32" s="512" t="s">
        <v>164</v>
      </c>
      <c r="D32" s="512"/>
      <c r="E32" s="508"/>
    </row>
    <row r="33" spans="1:5" s="397" customFormat="1" ht="14.1" customHeight="1" x14ac:dyDescent="0.2">
      <c r="A33" s="504"/>
      <c r="B33" s="509"/>
      <c r="C33" s="513" t="s">
        <v>165</v>
      </c>
      <c r="D33" s="514" t="s">
        <v>166</v>
      </c>
      <c r="E33" s="508"/>
    </row>
    <row r="34" spans="1:5" s="397" customFormat="1" ht="14.1" customHeight="1" x14ac:dyDescent="0.2">
      <c r="A34" s="504"/>
      <c r="B34" s="509"/>
      <c r="C34" s="513" t="s">
        <v>167</v>
      </c>
      <c r="D34" s="515" t="s">
        <v>168</v>
      </c>
      <c r="E34" s="508"/>
    </row>
    <row r="35" spans="1:5" s="397" customFormat="1" ht="14.1" customHeight="1" x14ac:dyDescent="0.2">
      <c r="A35" s="504"/>
      <c r="B35" s="509"/>
      <c r="C35" s="513"/>
      <c r="D35" s="515"/>
      <c r="E35" s="508"/>
    </row>
    <row r="36" spans="1:5" s="397" customFormat="1" ht="14.1" customHeight="1" x14ac:dyDescent="0.2">
      <c r="A36" s="504"/>
      <c r="B36" s="499" t="s">
        <v>172</v>
      </c>
      <c r="C36" s="512" t="s">
        <v>170</v>
      </c>
      <c r="D36" s="515"/>
      <c r="E36" s="508"/>
    </row>
    <row r="37" spans="1:5" s="397" customFormat="1" ht="14.1" customHeight="1" x14ac:dyDescent="0.2">
      <c r="A37" s="504"/>
      <c r="B37" s="509"/>
      <c r="C37" s="512" t="s">
        <v>171</v>
      </c>
      <c r="D37" s="515"/>
      <c r="E37" s="508"/>
    </row>
    <row r="38" spans="1:5" s="397" customFormat="1" ht="14.1" customHeight="1" x14ac:dyDescent="0.2">
      <c r="A38" s="504"/>
      <c r="B38" s="509"/>
      <c r="C38" s="512"/>
      <c r="D38" s="515"/>
      <c r="E38" s="508"/>
    </row>
    <row r="39" spans="1:5" s="397" customFormat="1" ht="14.1" customHeight="1" x14ac:dyDescent="0.2">
      <c r="A39" s="504"/>
      <c r="B39" s="510" t="s">
        <v>176</v>
      </c>
      <c r="C39" s="512" t="s">
        <v>173</v>
      </c>
      <c r="D39" s="515"/>
      <c r="E39" s="508"/>
    </row>
    <row r="40" spans="1:5" s="397" customFormat="1" ht="14.1" customHeight="1" x14ac:dyDescent="0.2">
      <c r="A40" s="504"/>
      <c r="B40" s="512"/>
      <c r="C40" s="512" t="s">
        <v>174</v>
      </c>
      <c r="D40" s="515"/>
      <c r="E40" s="508"/>
    </row>
    <row r="41" spans="1:5" s="397" customFormat="1" ht="14.1" customHeight="1" x14ac:dyDescent="0.2">
      <c r="A41" s="504"/>
      <c r="B41" s="512"/>
      <c r="C41" s="512" t="s">
        <v>175</v>
      </c>
      <c r="D41" s="515"/>
      <c r="E41" s="508"/>
    </row>
    <row r="42" spans="1:5" s="397" customFormat="1" ht="14.1" customHeight="1" x14ac:dyDescent="0.2">
      <c r="A42" s="504"/>
      <c r="B42" s="509"/>
      <c r="C42" s="513"/>
      <c r="D42" s="515"/>
      <c r="E42" s="508"/>
    </row>
    <row r="43" spans="1:5" s="397" customFormat="1" ht="14.1" customHeight="1" x14ac:dyDescent="0.2">
      <c r="A43" s="504"/>
      <c r="B43" s="499" t="s">
        <v>181</v>
      </c>
      <c r="C43" s="512" t="s">
        <v>177</v>
      </c>
      <c r="D43" s="499"/>
      <c r="E43" s="508"/>
    </row>
    <row r="44" spans="1:5" s="397" customFormat="1" ht="14.1" customHeight="1" x14ac:dyDescent="0.2">
      <c r="A44" s="504"/>
      <c r="B44" s="509"/>
      <c r="C44" s="512" t="s">
        <v>931</v>
      </c>
      <c r="D44" s="499"/>
      <c r="E44" s="508"/>
    </row>
    <row r="45" spans="1:5" s="397" customFormat="1" ht="14.1" customHeight="1" x14ac:dyDescent="0.2">
      <c r="A45" s="504"/>
      <c r="B45" s="509"/>
      <c r="C45" s="632" t="s">
        <v>178</v>
      </c>
      <c r="D45" s="632"/>
      <c r="E45" s="508"/>
    </row>
    <row r="46" spans="1:5" s="397" customFormat="1" ht="14.1" customHeight="1" x14ac:dyDescent="0.2">
      <c r="A46" s="504"/>
      <c r="B46" s="509"/>
      <c r="C46" s="520" t="s">
        <v>179</v>
      </c>
      <c r="D46" s="516"/>
      <c r="E46" s="508"/>
    </row>
    <row r="47" spans="1:5" s="397" customFormat="1" ht="14.1" customHeight="1" x14ac:dyDescent="0.2">
      <c r="A47" s="504"/>
      <c r="B47" s="509"/>
      <c r="C47" s="520" t="s">
        <v>180</v>
      </c>
      <c r="D47" s="516"/>
      <c r="E47" s="508"/>
    </row>
    <row r="48" spans="1:5" s="397" customFormat="1" ht="14.1" customHeight="1" x14ac:dyDescent="0.2">
      <c r="A48" s="504"/>
      <c r="B48" s="509"/>
      <c r="C48" s="512"/>
      <c r="D48" s="499"/>
      <c r="E48" s="508"/>
    </row>
    <row r="49" spans="1:5" s="397" customFormat="1" ht="14.1" customHeight="1" x14ac:dyDescent="0.2">
      <c r="A49" s="504"/>
      <c r="B49" s="499" t="s">
        <v>928</v>
      </c>
      <c r="C49" s="512" t="s">
        <v>182</v>
      </c>
      <c r="D49" s="499"/>
      <c r="E49" s="508"/>
    </row>
    <row r="50" spans="1:5" s="397" customFormat="1" ht="14.1" customHeight="1" x14ac:dyDescent="0.2">
      <c r="A50" s="504"/>
      <c r="B50" s="509"/>
      <c r="C50" s="512" t="s">
        <v>183</v>
      </c>
      <c r="D50" s="499"/>
      <c r="E50" s="508"/>
    </row>
    <row r="51" spans="1:5" s="397" customFormat="1" ht="14.1" customHeight="1" x14ac:dyDescent="0.2">
      <c r="A51" s="504"/>
      <c r="B51" s="509"/>
      <c r="C51" s="512" t="s">
        <v>184</v>
      </c>
      <c r="D51" s="499"/>
      <c r="E51" s="508"/>
    </row>
    <row r="52" spans="1:5" s="397" customFormat="1" ht="14.1" customHeight="1" x14ac:dyDescent="0.2">
      <c r="A52" s="504"/>
      <c r="B52" s="509"/>
      <c r="C52" s="512" t="s">
        <v>185</v>
      </c>
      <c r="D52" s="499"/>
      <c r="E52" s="508"/>
    </row>
    <row r="53" spans="1:5" s="397" customFormat="1" ht="14.1" customHeight="1" x14ac:dyDescent="0.2">
      <c r="A53" s="504"/>
      <c r="B53" s="509"/>
      <c r="C53" s="512" t="s">
        <v>186</v>
      </c>
      <c r="D53" s="499"/>
      <c r="E53" s="508"/>
    </row>
    <row r="54" spans="1:5" s="397" customFormat="1" ht="14.1" customHeight="1" x14ac:dyDescent="0.2">
      <c r="A54" s="517"/>
      <c r="B54" s="518"/>
      <c r="C54" s="518"/>
      <c r="D54" s="518"/>
      <c r="E54" s="519"/>
    </row>
  </sheetData>
  <sheetProtection algorithmName="SHA-512" hashValue="3wE3Zo3ufqtBjwK48FVvGb0lljn4MZILqe/fzqVzJmpU1jog3xmJ5zVAAOr9Tv6ZiqaKDcMkI3rofhUNIBEx6w==" saltValue="6q+1Ds+eG5oblAc9dNTJRQ==" spinCount="100000" sheet="1" objects="1" scenarios="1"/>
  <mergeCells count="3">
    <mergeCell ref="B2:D2"/>
    <mergeCell ref="C45:D45"/>
    <mergeCell ref="C4:D4"/>
  </mergeCells>
  <phoneticPr fontId="0" type="noConversion"/>
  <printOptions horizontalCentered="1" verticalCentered="1" gridLinesSet="0"/>
  <pageMargins left="0.35433070866141736" right="0.35433070866141736" top="0.39370078740157483" bottom="0.62992125984251968" header="0.19685039370078741" footer="0.39370078740157483"/>
  <pageSetup paperSize="9" orientation="portrait" horizontalDpi="300" verticalDpi="300" r:id="rId1"/>
  <headerFooter alignWithMargins="0">
    <oddHeader xml:space="preserve">&amp;C&amp;"Arial,Bold"Office of Local Government - 2021-22 Permissible Income Workpapers </oddHeader>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tabColor rgb="FF00B050"/>
  </sheetPr>
  <dimension ref="A1:K127"/>
  <sheetViews>
    <sheetView zoomScaleNormal="100" workbookViewId="0">
      <selection activeCell="B99" sqref="B99:J99"/>
    </sheetView>
  </sheetViews>
  <sheetFormatPr defaultRowHeight="12.75" x14ac:dyDescent="0.2"/>
  <cols>
    <col min="1" max="1" width="2.140625" customWidth="1"/>
    <col min="2" max="2" width="14.42578125" customWidth="1"/>
    <col min="3" max="3" width="12.140625" customWidth="1"/>
    <col min="4" max="5" width="5.5703125" customWidth="1"/>
    <col min="6" max="6" width="15.5703125" customWidth="1"/>
    <col min="7" max="7" width="5.5703125" customWidth="1"/>
    <col min="8" max="8" width="3.42578125" customWidth="1"/>
    <col min="9" max="9" width="15.5703125" customWidth="1"/>
    <col min="10" max="10" width="5.5703125" customWidth="1"/>
    <col min="11" max="11" width="4.42578125" customWidth="1"/>
  </cols>
  <sheetData>
    <row r="1" spans="1:11" x14ac:dyDescent="0.2">
      <c r="A1" s="370"/>
      <c r="B1" s="4"/>
      <c r="C1" s="4"/>
      <c r="D1" s="4"/>
      <c r="E1" s="4"/>
      <c r="F1" s="4"/>
      <c r="G1" s="4"/>
      <c r="H1" s="4"/>
      <c r="I1" s="4"/>
      <c r="J1" s="4"/>
      <c r="K1" s="5"/>
    </row>
    <row r="2" spans="1:11" ht="20.25" customHeight="1" x14ac:dyDescent="0.25">
      <c r="A2" s="393"/>
      <c r="B2" s="3"/>
      <c r="C2" s="701" t="str">
        <f>Identification!C9</f>
        <v>Select Council Name</v>
      </c>
      <c r="D2" s="702"/>
      <c r="E2" s="702"/>
      <c r="F2" s="703"/>
      <c r="G2" s="702"/>
      <c r="H2" s="703"/>
      <c r="I2" s="696" t="s">
        <v>702</v>
      </c>
      <c r="J2" s="696"/>
      <c r="K2" s="6"/>
    </row>
    <row r="3" spans="1:11" ht="9.75" customHeight="1" x14ac:dyDescent="0.2">
      <c r="A3" s="393"/>
      <c r="B3" s="3"/>
      <c r="C3" s="3"/>
      <c r="D3" s="3"/>
      <c r="E3" s="3"/>
      <c r="F3" s="3"/>
      <c r="G3" s="3"/>
      <c r="H3" s="3"/>
      <c r="I3" s="91"/>
      <c r="J3" s="91"/>
      <c r="K3" s="6"/>
    </row>
    <row r="4" spans="1:11" s="329" customFormat="1" ht="15.75" x14ac:dyDescent="0.25">
      <c r="A4" s="333"/>
      <c r="B4" s="695" t="s">
        <v>703</v>
      </c>
      <c r="C4" s="695"/>
      <c r="D4" s="695"/>
      <c r="E4" s="695"/>
      <c r="F4" s="695"/>
      <c r="G4" s="695"/>
      <c r="H4" s="695"/>
      <c r="I4" s="695"/>
      <c r="J4" s="264"/>
      <c r="K4" s="334"/>
    </row>
    <row r="5" spans="1:11" s="307" customFormat="1" x14ac:dyDescent="0.2">
      <c r="A5" s="393"/>
      <c r="B5" s="678" t="s">
        <v>704</v>
      </c>
      <c r="C5" s="678"/>
      <c r="D5" s="678"/>
      <c r="E5" s="678"/>
      <c r="F5" s="678"/>
      <c r="G5" s="678"/>
      <c r="H5" s="678"/>
      <c r="I5" s="678"/>
      <c r="J5" s="390"/>
      <c r="K5" s="394"/>
    </row>
    <row r="6" spans="1:11" ht="15.75" x14ac:dyDescent="0.25">
      <c r="A6" s="1"/>
      <c r="B6" s="695" t="s">
        <v>705</v>
      </c>
      <c r="C6" s="695"/>
      <c r="D6" s="695"/>
      <c r="E6" s="695"/>
      <c r="F6" s="695"/>
      <c r="G6" s="695"/>
      <c r="H6" s="695"/>
      <c r="I6" s="695"/>
      <c r="J6" s="44"/>
      <c r="K6" s="6"/>
    </row>
    <row r="7" spans="1:11" x14ac:dyDescent="0.2">
      <c r="A7" s="1"/>
      <c r="B7" s="319"/>
      <c r="C7" s="9"/>
      <c r="D7" s="9"/>
      <c r="E7" s="9"/>
      <c r="F7" s="9"/>
      <c r="G7" s="9"/>
      <c r="H7" s="9"/>
      <c r="I7" s="9"/>
      <c r="J7" s="9"/>
      <c r="K7" s="6"/>
    </row>
    <row r="8" spans="1:11" x14ac:dyDescent="0.2">
      <c r="A8" s="1"/>
      <c r="B8" s="319" t="s">
        <v>706</v>
      </c>
      <c r="C8" s="9"/>
      <c r="D8" s="9"/>
      <c r="E8" s="9"/>
      <c r="F8" s="9"/>
      <c r="G8" s="9"/>
      <c r="H8" s="9"/>
      <c r="I8" s="9"/>
      <c r="J8" s="9"/>
      <c r="K8" s="6"/>
    </row>
    <row r="9" spans="1:11" ht="13.5" customHeight="1" x14ac:dyDescent="0.2">
      <c r="A9" s="1"/>
      <c r="B9" s="319"/>
      <c r="C9" s="9"/>
      <c r="D9" s="9"/>
      <c r="E9" s="9"/>
      <c r="F9" s="9"/>
      <c r="G9" s="9"/>
      <c r="H9" s="9"/>
      <c r="I9" s="9"/>
      <c r="J9" s="9"/>
      <c r="K9" s="6"/>
    </row>
    <row r="10" spans="1:11" s="169" customFormat="1" x14ac:dyDescent="0.2">
      <c r="A10" s="141"/>
      <c r="B10" s="18" t="s">
        <v>707</v>
      </c>
      <c r="C10" s="10"/>
      <c r="D10" s="10"/>
      <c r="E10" s="10"/>
      <c r="F10" s="10"/>
      <c r="G10" s="10"/>
      <c r="H10" s="10"/>
      <c r="I10" s="10"/>
      <c r="J10" s="10"/>
      <c r="K10" s="197"/>
    </row>
    <row r="11" spans="1:11" ht="9.75" customHeight="1" x14ac:dyDescent="0.2">
      <c r="A11" s="1"/>
      <c r="B11" s="3"/>
      <c r="C11" s="10"/>
      <c r="D11" s="10"/>
      <c r="E11" s="10"/>
      <c r="F11" s="10"/>
      <c r="G11" s="10"/>
      <c r="H11" s="10"/>
      <c r="I11" s="10"/>
      <c r="J11" s="10"/>
      <c r="K11" s="6"/>
    </row>
    <row r="12" spans="1:11" s="322" customFormat="1" ht="42.75" customHeight="1" x14ac:dyDescent="0.2">
      <c r="A12" s="320"/>
      <c r="B12" s="699" t="s">
        <v>708</v>
      </c>
      <c r="C12" s="699"/>
      <c r="D12" s="699"/>
      <c r="E12" s="699"/>
      <c r="F12" s="699"/>
      <c r="G12" s="699"/>
      <c r="H12" s="699"/>
      <c r="I12" s="699"/>
      <c r="J12" s="699"/>
      <c r="K12" s="321"/>
    </row>
    <row r="13" spans="1:11" ht="8.1" customHeight="1" thickBot="1" x14ac:dyDescent="0.25">
      <c r="A13" s="1"/>
      <c r="B13" s="123"/>
      <c r="C13" s="344"/>
      <c r="D13" s="344"/>
      <c r="E13" s="344"/>
      <c r="F13" s="344"/>
      <c r="G13" s="344"/>
      <c r="H13" s="344"/>
      <c r="I13" s="344"/>
      <c r="J13" s="344"/>
      <c r="K13" s="6"/>
    </row>
    <row r="14" spans="1:11" ht="27" customHeight="1" thickBot="1" x14ac:dyDescent="0.25">
      <c r="A14" s="1"/>
      <c r="B14" s="3"/>
      <c r="C14" s="344" t="s">
        <v>709</v>
      </c>
      <c r="D14" s="497"/>
      <c r="E14" s="9"/>
      <c r="F14" s="344" t="s">
        <v>710</v>
      </c>
      <c r="G14" s="496"/>
      <c r="H14" s="365"/>
      <c r="I14" s="344" t="s">
        <v>711</v>
      </c>
      <c r="J14" s="496"/>
      <c r="K14" s="6"/>
    </row>
    <row r="15" spans="1:11" ht="24.95" customHeight="1" x14ac:dyDescent="0.2">
      <c r="A15" s="1"/>
      <c r="B15" s="3"/>
      <c r="C15" s="9"/>
      <c r="D15" s="9"/>
      <c r="E15" s="9"/>
      <c r="F15" s="9"/>
      <c r="G15" s="9"/>
      <c r="H15" s="9"/>
      <c r="I15" s="9"/>
      <c r="J15" s="9"/>
      <c r="K15" s="6"/>
    </row>
    <row r="16" spans="1:11" x14ac:dyDescent="0.2">
      <c r="A16" s="1"/>
      <c r="B16" s="10" t="s">
        <v>712</v>
      </c>
      <c r="C16" s="9"/>
      <c r="D16" s="9"/>
      <c r="E16" s="9"/>
      <c r="F16" s="9"/>
      <c r="G16" s="9"/>
      <c r="H16" s="9"/>
      <c r="I16" s="9"/>
      <c r="J16" s="9"/>
      <c r="K16" s="6"/>
    </row>
    <row r="17" spans="1:11" x14ac:dyDescent="0.2">
      <c r="A17" s="1"/>
      <c r="B17" s="123"/>
      <c r="C17" s="9"/>
      <c r="D17" s="9"/>
      <c r="E17" s="9"/>
      <c r="F17" s="9"/>
      <c r="G17" s="9"/>
      <c r="H17" s="9"/>
      <c r="I17" s="9"/>
      <c r="J17" s="9"/>
      <c r="K17" s="6"/>
    </row>
    <row r="18" spans="1:11" x14ac:dyDescent="0.2">
      <c r="A18" s="1"/>
      <c r="B18" s="123" t="s">
        <v>713</v>
      </c>
      <c r="C18" s="9"/>
      <c r="D18" s="9"/>
      <c r="E18" s="9"/>
      <c r="F18" s="9"/>
      <c r="G18" s="9"/>
      <c r="H18" s="9"/>
      <c r="I18" s="9"/>
      <c r="J18" s="9"/>
      <c r="K18" s="6"/>
    </row>
    <row r="19" spans="1:11" ht="8.1" customHeight="1" thickBot="1" x14ac:dyDescent="0.25">
      <c r="A19" s="1"/>
      <c r="B19" s="123"/>
      <c r="C19" s="9"/>
      <c r="D19" s="9"/>
      <c r="E19" s="9"/>
      <c r="F19" s="9"/>
      <c r="G19" s="9"/>
      <c r="H19" s="9"/>
      <c r="I19" s="9"/>
      <c r="J19" s="9"/>
      <c r="K19" s="6"/>
    </row>
    <row r="20" spans="1:11" ht="27" customHeight="1" thickBot="1" x14ac:dyDescent="0.25">
      <c r="A20" s="1"/>
      <c r="B20" s="3"/>
      <c r="C20" s="344" t="s">
        <v>709</v>
      </c>
      <c r="D20" s="496"/>
      <c r="E20" s="9"/>
      <c r="F20" s="344" t="s">
        <v>710</v>
      </c>
      <c r="G20" s="496"/>
      <c r="H20" s="365"/>
      <c r="I20" s="344" t="s">
        <v>711</v>
      </c>
      <c r="J20" s="496"/>
      <c r="K20" s="6"/>
    </row>
    <row r="21" spans="1:11" ht="24.95" customHeight="1" x14ac:dyDescent="0.2">
      <c r="A21" s="1"/>
      <c r="B21" s="123"/>
      <c r="C21" s="9"/>
      <c r="D21" s="9"/>
      <c r="E21" s="9"/>
      <c r="F21" s="9"/>
      <c r="G21" s="9"/>
      <c r="H21" s="9"/>
      <c r="I21" s="9"/>
      <c r="J21" s="9"/>
      <c r="K21" s="6"/>
    </row>
    <row r="22" spans="1:11" ht="30" customHeight="1" x14ac:dyDescent="0.2">
      <c r="A22" s="1"/>
      <c r="B22" s="700" t="s">
        <v>714</v>
      </c>
      <c r="C22" s="700"/>
      <c r="D22" s="700"/>
      <c r="E22" s="700"/>
      <c r="F22" s="700"/>
      <c r="G22" s="700"/>
      <c r="H22" s="700"/>
      <c r="I22" s="700"/>
      <c r="J22" s="700"/>
      <c r="K22" s="6"/>
    </row>
    <row r="23" spans="1:11" ht="8.1" customHeight="1" thickBot="1" x14ac:dyDescent="0.25">
      <c r="A23" s="1"/>
      <c r="B23" s="700"/>
      <c r="C23" s="700"/>
      <c r="D23" s="700"/>
      <c r="E23" s="700"/>
      <c r="F23" s="700"/>
      <c r="G23" s="700"/>
      <c r="H23" s="700"/>
      <c r="I23" s="700"/>
      <c r="J23" s="700"/>
      <c r="K23" s="6"/>
    </row>
    <row r="24" spans="1:11" ht="27" customHeight="1" thickBot="1" x14ac:dyDescent="0.25">
      <c r="A24" s="1"/>
      <c r="B24" s="3"/>
      <c r="C24" s="344" t="s">
        <v>709</v>
      </c>
      <c r="D24" s="496"/>
      <c r="E24" s="9"/>
      <c r="F24" s="344" t="s">
        <v>710</v>
      </c>
      <c r="G24" s="496"/>
      <c r="H24" s="365"/>
      <c r="I24" s="344" t="s">
        <v>711</v>
      </c>
      <c r="J24" s="496"/>
      <c r="K24" s="6"/>
    </row>
    <row r="25" spans="1:11" ht="24.95" customHeight="1" x14ac:dyDescent="0.2">
      <c r="A25" s="1"/>
      <c r="B25" s="123"/>
      <c r="C25" s="9"/>
      <c r="D25" s="9"/>
      <c r="E25" s="9"/>
      <c r="F25" s="9"/>
      <c r="G25" s="9"/>
      <c r="H25" s="9"/>
      <c r="I25" s="9"/>
      <c r="J25" s="9"/>
      <c r="K25" s="6"/>
    </row>
    <row r="26" spans="1:11" ht="46.5" customHeight="1" x14ac:dyDescent="0.2">
      <c r="A26" s="1"/>
      <c r="B26" s="704" t="s">
        <v>715</v>
      </c>
      <c r="C26" s="704"/>
      <c r="D26" s="704"/>
      <c r="E26" s="704"/>
      <c r="F26" s="704"/>
      <c r="G26" s="704"/>
      <c r="H26" s="704"/>
      <c r="I26" s="704"/>
      <c r="J26" s="704"/>
      <c r="K26" s="6"/>
    </row>
    <row r="27" spans="1:11" x14ac:dyDescent="0.2">
      <c r="A27" s="1"/>
      <c r="B27" s="92"/>
      <c r="C27" s="344"/>
      <c r="D27" s="344"/>
      <c r="E27" s="344"/>
      <c r="F27" s="344"/>
      <c r="G27" s="344"/>
      <c r="H27" s="344"/>
      <c r="I27" s="344"/>
      <c r="J27" s="344"/>
      <c r="K27" s="6"/>
    </row>
    <row r="28" spans="1:11" x14ac:dyDescent="0.2">
      <c r="A28" s="1"/>
      <c r="B28" s="11"/>
      <c r="C28" s="124"/>
      <c r="D28" s="124"/>
      <c r="E28" s="124"/>
      <c r="F28" s="124"/>
      <c r="G28" s="124"/>
      <c r="H28" s="124"/>
      <c r="I28" s="124"/>
      <c r="J28" s="124"/>
      <c r="K28" s="6"/>
    </row>
    <row r="29" spans="1:11" x14ac:dyDescent="0.2">
      <c r="A29" s="1"/>
      <c r="B29" s="11" t="s">
        <v>716</v>
      </c>
      <c r="C29" s="9"/>
      <c r="D29" s="9"/>
      <c r="E29" s="9"/>
      <c r="F29" s="9"/>
      <c r="G29" s="9"/>
      <c r="H29" s="9"/>
      <c r="I29" s="9"/>
      <c r="J29" s="9"/>
      <c r="K29" s="6"/>
    </row>
    <row r="30" spans="1:11" ht="13.5" thickBot="1" x14ac:dyDescent="0.25">
      <c r="A30" s="1"/>
      <c r="B30" s="3"/>
      <c r="C30" s="9"/>
      <c r="D30" s="9"/>
      <c r="E30" s="9"/>
      <c r="F30" s="9"/>
      <c r="G30" s="9"/>
      <c r="H30" s="9"/>
      <c r="I30" s="9"/>
      <c r="J30" s="9"/>
      <c r="K30" s="6"/>
    </row>
    <row r="31" spans="1:11" ht="27" customHeight="1" thickBot="1" x14ac:dyDescent="0.25">
      <c r="A31" s="1"/>
      <c r="B31" s="3"/>
      <c r="C31" s="344" t="s">
        <v>709</v>
      </c>
      <c r="D31" s="371"/>
      <c r="E31" s="9"/>
      <c r="F31" s="344" t="s">
        <v>710</v>
      </c>
      <c r="G31" s="371"/>
      <c r="H31" s="365"/>
      <c r="I31" s="344" t="s">
        <v>711</v>
      </c>
      <c r="J31" s="371"/>
      <c r="K31" s="6"/>
    </row>
    <row r="32" spans="1:11" ht="24.95" customHeight="1" x14ac:dyDescent="0.2">
      <c r="A32" s="1"/>
      <c r="B32" s="3"/>
      <c r="C32" s="10"/>
      <c r="D32" s="10"/>
      <c r="E32" s="10"/>
      <c r="F32" s="10"/>
      <c r="G32" s="10"/>
      <c r="H32" s="10"/>
      <c r="I32" s="10"/>
      <c r="J32" s="10"/>
      <c r="K32" s="6"/>
    </row>
    <row r="33" spans="1:11" x14ac:dyDescent="0.2">
      <c r="A33" s="1"/>
      <c r="B33" s="3" t="s">
        <v>717</v>
      </c>
      <c r="C33" s="9"/>
      <c r="D33" s="9"/>
      <c r="E33" s="9"/>
      <c r="F33" s="9"/>
      <c r="G33" s="9"/>
      <c r="H33" s="9"/>
      <c r="I33" s="9"/>
      <c r="J33" s="9"/>
      <c r="K33" s="6"/>
    </row>
    <row r="34" spans="1:11" ht="12.75" customHeight="1" x14ac:dyDescent="0.2">
      <c r="A34" s="1"/>
      <c r="B34" s="3"/>
      <c r="C34" s="705" t="s">
        <v>718</v>
      </c>
      <c r="D34" s="705"/>
      <c r="E34" s="9"/>
      <c r="F34" s="9"/>
      <c r="G34" s="9"/>
      <c r="H34" s="9"/>
      <c r="I34" s="9"/>
      <c r="J34" s="9"/>
      <c r="K34" s="6"/>
    </row>
    <row r="35" spans="1:11" ht="15.75" x14ac:dyDescent="0.25">
      <c r="A35" s="1"/>
      <c r="B35" s="324" t="s">
        <v>719</v>
      </c>
      <c r="C35" s="697" t="s">
        <v>720</v>
      </c>
      <c r="D35" s="697"/>
      <c r="E35" s="697"/>
      <c r="F35" s="9"/>
      <c r="G35" s="9"/>
      <c r="H35" s="9"/>
      <c r="I35" s="9"/>
      <c r="J35" s="9"/>
      <c r="K35" s="6"/>
    </row>
    <row r="36" spans="1:11" ht="9" customHeight="1" thickBot="1" x14ac:dyDescent="0.3">
      <c r="A36" s="1"/>
      <c r="B36" s="326"/>
      <c r="C36" s="405"/>
      <c r="D36" s="405"/>
      <c r="E36" s="405"/>
      <c r="F36" s="405"/>
      <c r="G36" s="405"/>
      <c r="H36" s="405"/>
      <c r="I36" s="405"/>
      <c r="J36" s="405"/>
      <c r="K36" s="6"/>
    </row>
    <row r="37" spans="1:11" ht="27" customHeight="1" thickBot="1" x14ac:dyDescent="0.25">
      <c r="A37" s="1"/>
      <c r="B37" s="3"/>
      <c r="C37" s="344" t="s">
        <v>709</v>
      </c>
      <c r="D37" s="371"/>
      <c r="E37" s="9"/>
      <c r="F37" s="344" t="s">
        <v>710</v>
      </c>
      <c r="G37" s="371"/>
      <c r="H37" s="365"/>
      <c r="I37" s="344" t="s">
        <v>711</v>
      </c>
      <c r="J37" s="371"/>
      <c r="K37" s="6"/>
    </row>
    <row r="38" spans="1:11" ht="24.95" customHeight="1" x14ac:dyDescent="0.2">
      <c r="A38" s="1"/>
      <c r="B38" s="3"/>
      <c r="C38" s="344"/>
      <c r="D38" s="9"/>
      <c r="E38" s="9"/>
      <c r="F38" s="344"/>
      <c r="G38" s="9"/>
      <c r="H38" s="365"/>
      <c r="I38" s="344"/>
      <c r="J38" s="323"/>
      <c r="K38" s="6"/>
    </row>
    <row r="39" spans="1:11" ht="15.75" customHeight="1" x14ac:dyDescent="0.2">
      <c r="A39" s="1"/>
      <c r="B39" s="327" t="s">
        <v>719</v>
      </c>
      <c r="C39" s="697" t="s">
        <v>721</v>
      </c>
      <c r="D39" s="697"/>
      <c r="E39" s="697"/>
      <c r="F39" s="697"/>
      <c r="G39" s="697"/>
      <c r="H39" s="697"/>
      <c r="I39" s="697"/>
      <c r="J39" s="697"/>
      <c r="K39" s="6"/>
    </row>
    <row r="40" spans="1:11" ht="9" customHeight="1" thickBot="1" x14ac:dyDescent="0.3">
      <c r="A40" s="1"/>
      <c r="B40" s="326"/>
      <c r="C40" s="405"/>
      <c r="D40" s="405"/>
      <c r="E40" s="405"/>
      <c r="F40" s="405"/>
      <c r="G40" s="405"/>
      <c r="H40" s="405"/>
      <c r="I40" s="405"/>
      <c r="J40" s="405"/>
      <c r="K40" s="6"/>
    </row>
    <row r="41" spans="1:11" ht="27" customHeight="1" thickBot="1" x14ac:dyDescent="0.25">
      <c r="A41" s="1"/>
      <c r="B41" s="3"/>
      <c r="C41" s="344" t="s">
        <v>709</v>
      </c>
      <c r="D41" s="371"/>
      <c r="E41" s="9"/>
      <c r="F41" s="344" t="s">
        <v>710</v>
      </c>
      <c r="G41" s="371"/>
      <c r="H41" s="365"/>
      <c r="I41" s="344" t="s">
        <v>711</v>
      </c>
      <c r="J41" s="371"/>
      <c r="K41" s="6"/>
    </row>
    <row r="42" spans="1:11" ht="20.100000000000001" customHeight="1" x14ac:dyDescent="0.25">
      <c r="A42" s="2"/>
      <c r="B42" s="366"/>
      <c r="C42" s="586"/>
      <c r="D42" s="586"/>
      <c r="E42" s="288"/>
      <c r="F42" s="288"/>
      <c r="G42" s="288"/>
      <c r="H42" s="288"/>
      <c r="I42" s="288"/>
      <c r="J42" s="288"/>
      <c r="K42" s="8"/>
    </row>
    <row r="43" spans="1:11" ht="16.5" customHeight="1" x14ac:dyDescent="0.25">
      <c r="A43" s="25"/>
      <c r="B43" s="367"/>
      <c r="C43" s="587"/>
      <c r="D43" s="587"/>
      <c r="E43" s="359"/>
      <c r="F43" s="359"/>
      <c r="G43" s="359"/>
      <c r="H43" s="359"/>
      <c r="I43" s="359"/>
      <c r="J43" s="359"/>
      <c r="K43" s="5"/>
    </row>
    <row r="44" spans="1:11" ht="16.5" customHeight="1" x14ac:dyDescent="0.25">
      <c r="A44" s="1"/>
      <c r="B44" s="324" t="s">
        <v>719</v>
      </c>
      <c r="C44" s="697" t="s">
        <v>722</v>
      </c>
      <c r="D44" s="697"/>
      <c r="E44" s="697"/>
      <c r="F44" s="697"/>
      <c r="G44" s="325"/>
      <c r="H44" s="325"/>
      <c r="I44" s="325"/>
      <c r="J44" s="325"/>
      <c r="K44" s="6"/>
    </row>
    <row r="45" spans="1:11" ht="9" customHeight="1" thickBot="1" x14ac:dyDescent="0.3">
      <c r="A45" s="1"/>
      <c r="B45" s="324"/>
      <c r="C45" s="19"/>
      <c r="D45" s="19"/>
      <c r="E45" s="325"/>
      <c r="F45" s="325"/>
      <c r="G45" s="325"/>
      <c r="H45" s="325"/>
      <c r="I45" s="325"/>
      <c r="J45" s="325"/>
      <c r="K45" s="6"/>
    </row>
    <row r="46" spans="1:11" ht="27" customHeight="1" thickBot="1" x14ac:dyDescent="0.25">
      <c r="A46" s="1"/>
      <c r="B46" s="3"/>
      <c r="C46" s="344" t="s">
        <v>709</v>
      </c>
      <c r="D46" s="371"/>
      <c r="E46" s="9"/>
      <c r="F46" s="344" t="s">
        <v>710</v>
      </c>
      <c r="G46" s="371"/>
      <c r="H46" s="365"/>
      <c r="I46" s="344" t="s">
        <v>711</v>
      </c>
      <c r="J46" s="371"/>
      <c r="K46" s="6"/>
    </row>
    <row r="47" spans="1:11" ht="20.100000000000001" customHeight="1" x14ac:dyDescent="0.25">
      <c r="A47" s="1"/>
      <c r="B47" s="324"/>
      <c r="C47" s="547"/>
      <c r="D47" s="547"/>
      <c r="E47" s="9"/>
      <c r="F47" s="9"/>
      <c r="G47" s="9"/>
      <c r="H47" s="9"/>
      <c r="I47" s="9"/>
      <c r="J47" s="9"/>
      <c r="K47" s="6"/>
    </row>
    <row r="48" spans="1:11" ht="15.75" customHeight="1" x14ac:dyDescent="0.25">
      <c r="A48" s="1"/>
      <c r="B48" s="324" t="s">
        <v>719</v>
      </c>
      <c r="C48" s="697" t="s">
        <v>723</v>
      </c>
      <c r="D48" s="697"/>
      <c r="E48" s="697"/>
      <c r="F48" s="697"/>
      <c r="G48" s="10"/>
      <c r="H48" s="10"/>
      <c r="I48" s="10"/>
      <c r="J48" s="10"/>
      <c r="K48" s="6"/>
    </row>
    <row r="49" spans="1:11" ht="9" customHeight="1" thickBot="1" x14ac:dyDescent="0.25">
      <c r="A49" s="1"/>
      <c r="B49" s="3"/>
      <c r="C49" s="9"/>
      <c r="D49" s="9"/>
      <c r="E49" s="9"/>
      <c r="F49" s="9"/>
      <c r="G49" s="9"/>
      <c r="H49" s="9"/>
      <c r="I49" s="9"/>
      <c r="J49" s="9"/>
      <c r="K49" s="6"/>
    </row>
    <row r="50" spans="1:11" ht="27" customHeight="1" thickBot="1" x14ac:dyDescent="0.25">
      <c r="A50" s="1"/>
      <c r="B50" s="3"/>
      <c r="C50" s="344" t="s">
        <v>709</v>
      </c>
      <c r="D50" s="371"/>
      <c r="E50" s="9"/>
      <c r="F50" s="344" t="s">
        <v>710</v>
      </c>
      <c r="G50" s="371"/>
      <c r="H50" s="365"/>
      <c r="I50" s="344" t="s">
        <v>711</v>
      </c>
      <c r="J50" s="371"/>
      <c r="K50" s="6"/>
    </row>
    <row r="51" spans="1:11" ht="20.100000000000001" customHeight="1" x14ac:dyDescent="0.2">
      <c r="A51" s="1"/>
      <c r="B51" s="3"/>
      <c r="C51" s="9"/>
      <c r="D51" s="9"/>
      <c r="E51" s="9"/>
      <c r="F51" s="9"/>
      <c r="G51" s="9"/>
      <c r="H51" s="9"/>
      <c r="I51" s="9"/>
      <c r="J51" s="9"/>
      <c r="K51" s="6"/>
    </row>
    <row r="52" spans="1:11" ht="30" customHeight="1" x14ac:dyDescent="0.2">
      <c r="A52" s="1"/>
      <c r="B52" s="698" t="s">
        <v>724</v>
      </c>
      <c r="C52" s="698"/>
      <c r="D52" s="698"/>
      <c r="E52" s="698"/>
      <c r="F52" s="698"/>
      <c r="G52" s="698"/>
      <c r="H52" s="698"/>
      <c r="I52" s="698"/>
      <c r="J52" s="698"/>
      <c r="K52" s="6"/>
    </row>
    <row r="53" spans="1:11" ht="13.5" thickBot="1" x14ac:dyDescent="0.25">
      <c r="A53" s="1"/>
      <c r="B53" s="3"/>
      <c r="C53" s="9"/>
      <c r="D53" s="9"/>
      <c r="E53" s="9"/>
      <c r="F53" s="9"/>
      <c r="G53" s="9"/>
      <c r="H53" s="9"/>
      <c r="I53" s="9"/>
      <c r="J53" s="9"/>
      <c r="K53" s="6"/>
    </row>
    <row r="54" spans="1:11" ht="27" customHeight="1" thickBot="1" x14ac:dyDescent="0.25">
      <c r="A54" s="1"/>
      <c r="B54" s="3"/>
      <c r="C54" s="344" t="s">
        <v>709</v>
      </c>
      <c r="D54" s="371"/>
      <c r="E54" s="9"/>
      <c r="F54" s="344" t="s">
        <v>710</v>
      </c>
      <c r="G54" s="371"/>
      <c r="H54" s="365"/>
      <c r="I54" s="344" t="s">
        <v>711</v>
      </c>
      <c r="J54" s="371"/>
      <c r="K54" s="6"/>
    </row>
    <row r="55" spans="1:11" ht="24.95" customHeight="1" x14ac:dyDescent="0.2">
      <c r="A55" s="1"/>
      <c r="B55" s="3"/>
      <c r="C55" s="9"/>
      <c r="D55" s="9"/>
      <c r="E55" s="9"/>
      <c r="F55" s="9"/>
      <c r="G55" s="9"/>
      <c r="H55" s="9"/>
      <c r="I55" s="9"/>
      <c r="J55" s="9"/>
      <c r="K55" s="6"/>
    </row>
    <row r="56" spans="1:11" x14ac:dyDescent="0.2">
      <c r="A56" s="1"/>
      <c r="B56" s="18" t="s">
        <v>454</v>
      </c>
      <c r="C56" s="9"/>
      <c r="D56" s="9"/>
      <c r="E56" s="9"/>
      <c r="F56" s="9"/>
      <c r="G56" s="9"/>
      <c r="H56" s="9"/>
      <c r="I56" s="9"/>
      <c r="J56" s="9"/>
      <c r="K56" s="6"/>
    </row>
    <row r="57" spans="1:11" x14ac:dyDescent="0.2">
      <c r="A57" s="1"/>
      <c r="B57" s="3"/>
      <c r="C57" s="9"/>
      <c r="D57" s="9"/>
      <c r="E57" s="9"/>
      <c r="F57" s="9"/>
      <c r="G57" s="9"/>
      <c r="H57" s="9"/>
      <c r="I57" s="9"/>
      <c r="J57" s="9"/>
      <c r="K57" s="6"/>
    </row>
    <row r="58" spans="1:11" ht="43.5" customHeight="1" x14ac:dyDescent="0.2">
      <c r="A58" s="1"/>
      <c r="B58" s="705" t="s">
        <v>725</v>
      </c>
      <c r="C58" s="705"/>
      <c r="D58" s="705"/>
      <c r="E58" s="705"/>
      <c r="F58" s="705"/>
      <c r="G58" s="705"/>
      <c r="H58" s="705"/>
      <c r="I58" s="705"/>
      <c r="J58" s="705"/>
      <c r="K58" s="6"/>
    </row>
    <row r="59" spans="1:11" x14ac:dyDescent="0.2">
      <c r="A59" s="1"/>
      <c r="B59" s="3"/>
      <c r="C59" s="9"/>
      <c r="D59" s="9"/>
      <c r="E59" s="9"/>
      <c r="F59" s="9"/>
      <c r="G59" s="9"/>
      <c r="H59" s="9"/>
      <c r="I59" s="9"/>
      <c r="J59" s="9"/>
      <c r="K59" s="6"/>
    </row>
    <row r="60" spans="1:11" x14ac:dyDescent="0.2">
      <c r="A60" s="1"/>
      <c r="B60" s="390" t="s">
        <v>726</v>
      </c>
      <c r="C60" s="9"/>
      <c r="D60" s="9"/>
      <c r="E60" s="9"/>
      <c r="F60" s="9"/>
      <c r="G60" s="9"/>
      <c r="H60" s="9"/>
      <c r="I60" s="9"/>
      <c r="J60" s="9"/>
      <c r="K60" s="6"/>
    </row>
    <row r="61" spans="1:11" ht="13.5" thickBot="1" x14ac:dyDescent="0.25">
      <c r="A61" s="1"/>
      <c r="B61" s="3"/>
      <c r="C61" s="9"/>
      <c r="D61" s="9"/>
      <c r="E61" s="9"/>
      <c r="F61" s="9"/>
      <c r="G61" s="9"/>
      <c r="H61" s="9"/>
      <c r="I61" s="9"/>
      <c r="J61" s="9"/>
      <c r="K61" s="6"/>
    </row>
    <row r="62" spans="1:11" ht="27" customHeight="1" thickBot="1" x14ac:dyDescent="0.25">
      <c r="A62" s="1"/>
      <c r="B62" s="3"/>
      <c r="C62" s="344" t="s">
        <v>709</v>
      </c>
      <c r="D62" s="371"/>
      <c r="E62" s="9"/>
      <c r="F62" s="344" t="s">
        <v>710</v>
      </c>
      <c r="G62" s="371"/>
      <c r="H62" s="365"/>
      <c r="I62" s="344" t="s">
        <v>711</v>
      </c>
      <c r="J62" s="371"/>
      <c r="K62" s="6"/>
    </row>
    <row r="63" spans="1:11" ht="24.95" customHeight="1" x14ac:dyDescent="0.2">
      <c r="A63" s="1"/>
      <c r="B63" s="3"/>
      <c r="C63" s="9"/>
      <c r="D63" s="9"/>
      <c r="E63" s="9"/>
      <c r="F63" s="9"/>
      <c r="G63" s="9"/>
      <c r="H63" s="9"/>
      <c r="I63" s="9"/>
      <c r="J63" s="9"/>
      <c r="K63" s="6"/>
    </row>
    <row r="64" spans="1:11" ht="41.25" customHeight="1" x14ac:dyDescent="0.2">
      <c r="A64" s="1"/>
      <c r="B64" s="327" t="s">
        <v>719</v>
      </c>
      <c r="C64" s="697" t="s">
        <v>727</v>
      </c>
      <c r="D64" s="697"/>
      <c r="E64" s="697"/>
      <c r="F64" s="697"/>
      <c r="G64" s="697"/>
      <c r="H64" s="697"/>
      <c r="I64" s="697"/>
      <c r="J64" s="697"/>
      <c r="K64" s="6"/>
    </row>
    <row r="65" spans="1:11" ht="9" customHeight="1" thickBot="1" x14ac:dyDescent="0.3">
      <c r="A65" s="1"/>
      <c r="B65" s="326"/>
      <c r="C65" s="405"/>
      <c r="D65" s="405"/>
      <c r="E65" s="405"/>
      <c r="F65" s="405"/>
      <c r="G65" s="405"/>
      <c r="H65" s="405"/>
      <c r="I65" s="405"/>
      <c r="J65" s="405"/>
      <c r="K65" s="6"/>
    </row>
    <row r="66" spans="1:11" ht="27" customHeight="1" thickBot="1" x14ac:dyDescent="0.25">
      <c r="A66" s="1"/>
      <c r="B66" s="3"/>
      <c r="C66" s="344" t="s">
        <v>709</v>
      </c>
      <c r="D66" s="371"/>
      <c r="E66" s="9"/>
      <c r="F66" s="344" t="s">
        <v>710</v>
      </c>
      <c r="G66" s="371"/>
      <c r="H66" s="365"/>
      <c r="I66" s="344" t="s">
        <v>711</v>
      </c>
      <c r="J66" s="371"/>
      <c r="K66" s="6"/>
    </row>
    <row r="67" spans="1:11" ht="27" customHeight="1" x14ac:dyDescent="0.2">
      <c r="A67" s="1"/>
      <c r="B67" s="3"/>
      <c r="C67" s="344"/>
      <c r="D67" s="9"/>
      <c r="E67" s="9"/>
      <c r="F67" s="344"/>
      <c r="G67" s="9"/>
      <c r="H67" s="365"/>
      <c r="I67" s="344"/>
      <c r="J67" s="323"/>
      <c r="K67" s="6"/>
    </row>
    <row r="68" spans="1:11" ht="30" customHeight="1" x14ac:dyDescent="0.2">
      <c r="A68" s="1"/>
      <c r="B68" s="3"/>
      <c r="C68" s="699" t="s">
        <v>728</v>
      </c>
      <c r="D68" s="699"/>
      <c r="E68" s="699"/>
      <c r="F68" s="699"/>
      <c r="G68" s="699"/>
      <c r="H68" s="699"/>
      <c r="I68" s="699"/>
      <c r="J68" s="699"/>
      <c r="K68" s="6"/>
    </row>
    <row r="69" spans="1:11" ht="24.95" customHeight="1" x14ac:dyDescent="0.2">
      <c r="A69" s="1"/>
      <c r="B69" s="3"/>
      <c r="C69" s="344"/>
      <c r="D69" s="9"/>
      <c r="E69" s="9"/>
      <c r="F69" s="344"/>
      <c r="G69" s="9"/>
      <c r="H69" s="365"/>
      <c r="I69" s="344"/>
      <c r="J69" s="323"/>
      <c r="K69" s="6"/>
    </row>
    <row r="70" spans="1:11" ht="16.5" customHeight="1" x14ac:dyDescent="0.25">
      <c r="A70" s="1"/>
      <c r="B70" s="324" t="s">
        <v>719</v>
      </c>
      <c r="C70" s="19" t="s">
        <v>729</v>
      </c>
      <c r="D70" s="19"/>
      <c r="E70" s="325"/>
      <c r="F70" s="325"/>
      <c r="G70" s="325"/>
      <c r="H70" s="325"/>
      <c r="I70" s="325"/>
      <c r="J70" s="325"/>
      <c r="K70" s="6"/>
    </row>
    <row r="71" spans="1:11" ht="9" customHeight="1" thickBot="1" x14ac:dyDescent="0.3">
      <c r="A71" s="1"/>
      <c r="B71" s="324"/>
      <c r="C71" s="19"/>
      <c r="D71" s="19"/>
      <c r="E71" s="325"/>
      <c r="F71" s="325"/>
      <c r="G71" s="325"/>
      <c r="H71" s="325"/>
      <c r="I71" s="325"/>
      <c r="J71" s="325"/>
      <c r="K71" s="6"/>
    </row>
    <row r="72" spans="1:11" ht="27" customHeight="1" thickBot="1" x14ac:dyDescent="0.25">
      <c r="A72" s="1"/>
      <c r="B72" s="3"/>
      <c r="C72" s="344" t="s">
        <v>709</v>
      </c>
      <c r="D72" s="371"/>
      <c r="E72" s="9"/>
      <c r="F72" s="344" t="s">
        <v>710</v>
      </c>
      <c r="G72" s="371"/>
      <c r="H72" s="365"/>
      <c r="I72" s="344" t="s">
        <v>711</v>
      </c>
      <c r="J72" s="371"/>
      <c r="K72" s="6"/>
    </row>
    <row r="73" spans="1:11" ht="24.95" customHeight="1" x14ac:dyDescent="0.25">
      <c r="A73" s="1"/>
      <c r="B73" s="324"/>
      <c r="C73" s="547"/>
      <c r="D73" s="547"/>
      <c r="E73" s="9"/>
      <c r="F73" s="9"/>
      <c r="G73" s="9"/>
      <c r="H73" s="9"/>
      <c r="I73" s="9"/>
      <c r="J73" s="9"/>
      <c r="K73" s="6"/>
    </row>
    <row r="74" spans="1:11" ht="27.75" customHeight="1" x14ac:dyDescent="0.2">
      <c r="A74" s="1"/>
      <c r="B74" s="328" t="s">
        <v>719</v>
      </c>
      <c r="C74" s="697" t="s">
        <v>730</v>
      </c>
      <c r="D74" s="697"/>
      <c r="E74" s="697"/>
      <c r="F74" s="697"/>
      <c r="G74" s="697"/>
      <c r="H74" s="697"/>
      <c r="I74" s="697"/>
      <c r="J74" s="697"/>
      <c r="K74" s="6"/>
    </row>
    <row r="75" spans="1:11" ht="9" customHeight="1" thickBot="1" x14ac:dyDescent="0.25">
      <c r="A75" s="1"/>
      <c r="B75" s="3"/>
      <c r="C75" s="9"/>
      <c r="D75" s="9"/>
      <c r="E75" s="9"/>
      <c r="F75" s="9"/>
      <c r="G75" s="9"/>
      <c r="H75" s="9"/>
      <c r="I75" s="9"/>
      <c r="J75" s="9"/>
      <c r="K75" s="6"/>
    </row>
    <row r="76" spans="1:11" ht="27" customHeight="1" thickBot="1" x14ac:dyDescent="0.25">
      <c r="A76" s="1"/>
      <c r="B76" s="3"/>
      <c r="C76" s="344" t="s">
        <v>709</v>
      </c>
      <c r="D76" s="371"/>
      <c r="E76" s="9"/>
      <c r="F76" s="344" t="s">
        <v>710</v>
      </c>
      <c r="G76" s="371"/>
      <c r="H76" s="365"/>
      <c r="I76" s="344" t="s">
        <v>711</v>
      </c>
      <c r="J76" s="371"/>
      <c r="K76" s="6"/>
    </row>
    <row r="77" spans="1:11" ht="24.95" customHeight="1" x14ac:dyDescent="0.2">
      <c r="A77" s="2"/>
      <c r="B77" s="7"/>
      <c r="C77" s="288"/>
      <c r="D77" s="288"/>
      <c r="E77" s="288"/>
      <c r="F77" s="288"/>
      <c r="G77" s="288"/>
      <c r="H77" s="288"/>
      <c r="I77" s="288"/>
      <c r="J77" s="288"/>
      <c r="K77" s="8"/>
    </row>
    <row r="78" spans="1:11" ht="12.75" customHeight="1" x14ac:dyDescent="0.2">
      <c r="A78" s="25"/>
      <c r="B78" s="4"/>
      <c r="C78" s="336"/>
      <c r="D78" s="336"/>
      <c r="E78" s="336"/>
      <c r="F78" s="336"/>
      <c r="G78" s="336"/>
      <c r="H78" s="336"/>
      <c r="I78" s="336"/>
      <c r="J78" s="336"/>
      <c r="K78" s="5"/>
    </row>
    <row r="79" spans="1:11" ht="30" customHeight="1" x14ac:dyDescent="0.2">
      <c r="A79" s="1"/>
      <c r="B79" s="698" t="s">
        <v>724</v>
      </c>
      <c r="C79" s="698"/>
      <c r="D79" s="698"/>
      <c r="E79" s="698"/>
      <c r="F79" s="698"/>
      <c r="G79" s="698"/>
      <c r="H79" s="698"/>
      <c r="I79" s="698"/>
      <c r="J79" s="698"/>
      <c r="K79" s="6"/>
    </row>
    <row r="80" spans="1:11" ht="13.5" thickBot="1" x14ac:dyDescent="0.25">
      <c r="A80" s="1"/>
      <c r="B80" s="3"/>
      <c r="C80" s="9"/>
      <c r="D80" s="9"/>
      <c r="E80" s="9"/>
      <c r="F80" s="9"/>
      <c r="G80" s="9"/>
      <c r="H80" s="9"/>
      <c r="I80" s="9"/>
      <c r="J80" s="9"/>
      <c r="K80" s="6"/>
    </row>
    <row r="81" spans="1:11" ht="27" customHeight="1" thickBot="1" x14ac:dyDescent="0.25">
      <c r="A81" s="1"/>
      <c r="B81" s="3"/>
      <c r="C81" s="344" t="s">
        <v>709</v>
      </c>
      <c r="D81" s="371"/>
      <c r="E81" s="9"/>
      <c r="F81" s="344" t="s">
        <v>710</v>
      </c>
      <c r="G81" s="371"/>
      <c r="H81" s="365"/>
      <c r="I81" s="344" t="s">
        <v>711</v>
      </c>
      <c r="J81" s="371"/>
      <c r="K81" s="6"/>
    </row>
    <row r="82" spans="1:11" ht="16.5" customHeight="1" x14ac:dyDescent="0.2">
      <c r="A82" s="1"/>
      <c r="B82" s="3"/>
      <c r="C82" s="9"/>
      <c r="D82" s="9"/>
      <c r="E82" s="9"/>
      <c r="F82" s="9"/>
      <c r="G82" s="9"/>
      <c r="H82" s="9"/>
      <c r="I82" s="9"/>
      <c r="J82" s="9"/>
      <c r="K82" s="6"/>
    </row>
    <row r="83" spans="1:11" ht="27.75" customHeight="1" x14ac:dyDescent="0.2">
      <c r="A83" s="1"/>
      <c r="B83" s="699" t="s">
        <v>731</v>
      </c>
      <c r="C83" s="699"/>
      <c r="D83" s="699"/>
      <c r="E83" s="699"/>
      <c r="F83" s="699"/>
      <c r="G83" s="699"/>
      <c r="H83" s="699"/>
      <c r="I83" s="699"/>
      <c r="J83" s="699"/>
      <c r="K83" s="6"/>
    </row>
    <row r="84" spans="1:11" ht="9" customHeight="1" thickBot="1" x14ac:dyDescent="0.25">
      <c r="A84" s="1"/>
      <c r="B84" s="3"/>
      <c r="C84" s="9"/>
      <c r="D84" s="9"/>
      <c r="E84" s="9"/>
      <c r="F84" s="9"/>
      <c r="G84" s="9"/>
      <c r="H84" s="9"/>
      <c r="I84" s="9"/>
      <c r="J84" s="9"/>
      <c r="K84" s="6"/>
    </row>
    <row r="85" spans="1:11" ht="27" customHeight="1" thickBot="1" x14ac:dyDescent="0.25">
      <c r="A85" s="1"/>
      <c r="B85" s="3"/>
      <c r="C85" s="344" t="s">
        <v>709</v>
      </c>
      <c r="D85" s="371"/>
      <c r="E85" s="9"/>
      <c r="F85" s="344" t="s">
        <v>710</v>
      </c>
      <c r="G85" s="371"/>
      <c r="H85" s="365"/>
      <c r="I85" s="344" t="s">
        <v>711</v>
      </c>
      <c r="J85" s="371"/>
      <c r="K85" s="6"/>
    </row>
    <row r="86" spans="1:11" ht="12" customHeight="1" x14ac:dyDescent="0.2">
      <c r="A86" s="1"/>
      <c r="B86" s="3"/>
      <c r="C86" s="3"/>
      <c r="D86" s="3"/>
      <c r="E86" s="3"/>
      <c r="F86" s="3"/>
      <c r="G86" s="3"/>
      <c r="H86" s="3"/>
      <c r="I86" s="3"/>
      <c r="J86" s="3"/>
      <c r="K86" s="6"/>
    </row>
    <row r="87" spans="1:11" ht="30.75" customHeight="1" x14ac:dyDescent="0.2">
      <c r="A87" s="1"/>
      <c r="B87" s="699" t="s">
        <v>732</v>
      </c>
      <c r="C87" s="699"/>
      <c r="D87" s="699"/>
      <c r="E87" s="699"/>
      <c r="F87" s="699"/>
      <c r="G87" s="699"/>
      <c r="H87" s="699"/>
      <c r="I87" s="699"/>
      <c r="J87" s="699"/>
      <c r="K87" s="6"/>
    </row>
    <row r="88" spans="1:11" ht="9" customHeight="1" thickBot="1" x14ac:dyDescent="0.25">
      <c r="A88" s="1"/>
      <c r="B88" s="3"/>
      <c r="C88" s="9"/>
      <c r="D88" s="9"/>
      <c r="E88" s="9"/>
      <c r="F88" s="9"/>
      <c r="G88" s="9"/>
      <c r="H88" s="9"/>
      <c r="I88" s="9"/>
      <c r="J88" s="9"/>
      <c r="K88" s="6"/>
    </row>
    <row r="89" spans="1:11" ht="27" customHeight="1" thickBot="1" x14ac:dyDescent="0.25">
      <c r="A89" s="1"/>
      <c r="B89" s="3"/>
      <c r="C89" s="344" t="s">
        <v>709</v>
      </c>
      <c r="D89" s="371"/>
      <c r="E89" s="9"/>
      <c r="F89" s="344" t="s">
        <v>710</v>
      </c>
      <c r="G89" s="371"/>
      <c r="H89" s="365"/>
      <c r="I89" s="344" t="s">
        <v>711</v>
      </c>
      <c r="J89" s="371"/>
      <c r="K89" s="6"/>
    </row>
    <row r="90" spans="1:11" ht="19.5" customHeight="1" x14ac:dyDescent="0.2">
      <c r="A90" s="1"/>
      <c r="B90" s="3"/>
      <c r="C90" s="3"/>
      <c r="D90" s="3"/>
      <c r="E90" s="3"/>
      <c r="F90" s="3"/>
      <c r="G90" s="3"/>
      <c r="H90" s="3"/>
      <c r="I90" s="3"/>
      <c r="J90" s="3"/>
      <c r="K90" s="6"/>
    </row>
    <row r="91" spans="1:11" x14ac:dyDescent="0.2">
      <c r="A91" s="1"/>
      <c r="B91" s="18" t="s">
        <v>498</v>
      </c>
      <c r="C91" s="9"/>
      <c r="D91" s="9"/>
      <c r="E91" s="9"/>
      <c r="F91" s="9"/>
      <c r="G91" s="9"/>
      <c r="H91" s="9"/>
      <c r="I91" s="9"/>
      <c r="J91" s="9"/>
      <c r="K91" s="6"/>
    </row>
    <row r="92" spans="1:11" x14ac:dyDescent="0.2">
      <c r="A92" s="1"/>
      <c r="B92" s="3"/>
      <c r="C92" s="3"/>
      <c r="D92" s="3"/>
      <c r="E92" s="3"/>
      <c r="F92" s="3"/>
      <c r="G92" s="3"/>
      <c r="H92" s="3"/>
      <c r="I92" s="3"/>
      <c r="J92" s="3"/>
      <c r="K92" s="6"/>
    </row>
    <row r="93" spans="1:11" ht="12.75" customHeight="1" x14ac:dyDescent="0.2">
      <c r="A93" s="1"/>
      <c r="B93" s="699" t="s">
        <v>733</v>
      </c>
      <c r="C93" s="699"/>
      <c r="D93" s="699"/>
      <c r="E93" s="699"/>
      <c r="F93" s="699"/>
      <c r="G93" s="699"/>
      <c r="H93" s="699"/>
      <c r="I93" s="699"/>
      <c r="J93" s="699"/>
      <c r="K93" s="6"/>
    </row>
    <row r="94" spans="1:11" ht="9" customHeight="1" thickBot="1" x14ac:dyDescent="0.25">
      <c r="A94" s="1"/>
      <c r="B94" s="3"/>
      <c r="C94" s="9"/>
      <c r="D94" s="9"/>
      <c r="E94" s="9"/>
      <c r="F94" s="9"/>
      <c r="G94" s="9"/>
      <c r="H94" s="9"/>
      <c r="I94" s="9"/>
      <c r="J94" s="9"/>
      <c r="K94" s="6"/>
    </row>
    <row r="95" spans="1:11" ht="27" customHeight="1" thickBot="1" x14ac:dyDescent="0.25">
      <c r="A95" s="1"/>
      <c r="B95" s="3"/>
      <c r="C95" s="344" t="s">
        <v>709</v>
      </c>
      <c r="D95" s="371"/>
      <c r="E95" s="9"/>
      <c r="F95" s="344" t="s">
        <v>710</v>
      </c>
      <c r="G95" s="371"/>
      <c r="H95" s="365"/>
      <c r="I95" s="344" t="s">
        <v>711</v>
      </c>
      <c r="J95" s="371"/>
      <c r="K95" s="6"/>
    </row>
    <row r="96" spans="1:11" ht="15" customHeight="1" x14ac:dyDescent="0.2">
      <c r="A96" s="1"/>
      <c r="B96" s="3"/>
      <c r="C96" s="3"/>
      <c r="D96" s="3"/>
      <c r="E96" s="3"/>
      <c r="F96" s="3"/>
      <c r="G96" s="3"/>
      <c r="H96" s="3"/>
      <c r="I96" s="3"/>
      <c r="J96" s="3"/>
      <c r="K96" s="6"/>
    </row>
    <row r="97" spans="1:11" ht="32.25" customHeight="1" x14ac:dyDescent="0.2">
      <c r="A97" s="1"/>
      <c r="B97" s="705" t="s">
        <v>734</v>
      </c>
      <c r="C97" s="705"/>
      <c r="D97" s="705"/>
      <c r="E97" s="705"/>
      <c r="F97" s="705"/>
      <c r="G97" s="705"/>
      <c r="H97" s="705"/>
      <c r="I97" s="705"/>
      <c r="J97" s="705"/>
      <c r="K97" s="6"/>
    </row>
    <row r="98" spans="1:11" x14ac:dyDescent="0.2">
      <c r="A98" s="1"/>
      <c r="B98" s="3"/>
      <c r="C98" s="46"/>
      <c r="D98" s="46"/>
      <c r="E98" s="46"/>
      <c r="F98" s="46"/>
      <c r="G98" s="46"/>
      <c r="H98" s="46"/>
      <c r="I98" s="46"/>
      <c r="J98" s="46"/>
      <c r="K98" s="6"/>
    </row>
    <row r="99" spans="1:11" ht="39.75" customHeight="1" x14ac:dyDescent="0.2">
      <c r="A99" s="1"/>
      <c r="B99" s="699" t="s">
        <v>918</v>
      </c>
      <c r="C99" s="699"/>
      <c r="D99" s="699"/>
      <c r="E99" s="699"/>
      <c r="F99" s="699"/>
      <c r="G99" s="699"/>
      <c r="H99" s="699"/>
      <c r="I99" s="699"/>
      <c r="J99" s="699"/>
      <c r="K99" s="6"/>
    </row>
    <row r="100" spans="1:11" ht="13.5" customHeight="1" x14ac:dyDescent="0.2">
      <c r="A100" s="1"/>
      <c r="B100" s="547"/>
      <c r="C100" s="547"/>
      <c r="D100" s="547"/>
      <c r="E100" s="547"/>
      <c r="F100" s="547"/>
      <c r="G100" s="547"/>
      <c r="H100" s="547"/>
      <c r="I100" s="547"/>
      <c r="J100" s="547"/>
      <c r="K100" s="6"/>
    </row>
    <row r="101" spans="1:11" ht="66" customHeight="1" x14ac:dyDescent="0.2">
      <c r="A101" s="1"/>
      <c r="B101" s="697" t="s">
        <v>735</v>
      </c>
      <c r="C101" s="697"/>
      <c r="D101" s="697"/>
      <c r="E101" s="697"/>
      <c r="F101" s="697"/>
      <c r="G101" s="697"/>
      <c r="H101" s="697"/>
      <c r="I101" s="697"/>
      <c r="J101" s="697"/>
      <c r="K101" s="6"/>
    </row>
    <row r="102" spans="1:11" x14ac:dyDescent="0.2">
      <c r="A102" s="1"/>
      <c r="B102" s="699"/>
      <c r="C102" s="699"/>
      <c r="D102" s="699"/>
      <c r="E102" s="699"/>
      <c r="F102" s="699"/>
      <c r="G102" s="699"/>
      <c r="H102" s="699"/>
      <c r="I102" s="699"/>
      <c r="J102" s="699"/>
      <c r="K102" s="6"/>
    </row>
    <row r="103" spans="1:11" x14ac:dyDescent="0.2">
      <c r="A103" s="1"/>
      <c r="B103" s="697" t="s">
        <v>552</v>
      </c>
      <c r="C103" s="697"/>
      <c r="D103" s="697"/>
      <c r="E103" s="697"/>
      <c r="F103" s="697"/>
      <c r="G103" s="697"/>
      <c r="H103" s="697"/>
      <c r="I103" s="697"/>
      <c r="J103" s="697"/>
      <c r="K103" s="6"/>
    </row>
    <row r="104" spans="1:11" x14ac:dyDescent="0.2">
      <c r="A104" s="1"/>
      <c r="B104" s="699"/>
      <c r="C104" s="699"/>
      <c r="D104" s="699"/>
      <c r="E104" s="699"/>
      <c r="F104" s="699"/>
      <c r="G104" s="699"/>
      <c r="H104" s="699"/>
      <c r="I104" s="699"/>
      <c r="J104" s="699"/>
      <c r="K104" s="6"/>
    </row>
    <row r="105" spans="1:11" ht="27" customHeight="1" x14ac:dyDescent="0.2">
      <c r="A105" s="1"/>
      <c r="B105" s="705" t="s">
        <v>736</v>
      </c>
      <c r="C105" s="705"/>
      <c r="D105" s="705"/>
      <c r="E105" s="705"/>
      <c r="F105" s="705"/>
      <c r="G105" s="705"/>
      <c r="H105" s="705"/>
      <c r="I105" s="705"/>
      <c r="J105" s="705"/>
      <c r="K105" s="6"/>
    </row>
    <row r="106" spans="1:11" ht="14.25" customHeight="1" x14ac:dyDescent="0.2">
      <c r="A106" s="1"/>
      <c r="B106" s="3"/>
      <c r="C106" s="9"/>
      <c r="D106" s="9"/>
      <c r="E106" s="9"/>
      <c r="F106" s="9"/>
      <c r="G106" s="9"/>
      <c r="H106" s="9"/>
      <c r="I106" s="9"/>
      <c r="J106" s="9"/>
      <c r="K106" s="6"/>
    </row>
    <row r="107" spans="1:11" ht="12.75" customHeight="1" x14ac:dyDescent="0.2">
      <c r="A107" s="1"/>
      <c r="B107" s="705" t="s">
        <v>737</v>
      </c>
      <c r="C107" s="705"/>
      <c r="D107" s="705"/>
      <c r="E107" s="705"/>
      <c r="F107" s="705"/>
      <c r="G107" s="705"/>
      <c r="H107" s="705"/>
      <c r="I107" s="705"/>
      <c r="J107" s="705"/>
      <c r="K107" s="6"/>
    </row>
    <row r="108" spans="1:11" x14ac:dyDescent="0.2">
      <c r="A108" s="1"/>
      <c r="B108" s="412"/>
      <c r="C108" s="412"/>
      <c r="D108" s="412"/>
      <c r="E108" s="412"/>
      <c r="F108" s="412"/>
      <c r="G108" s="412"/>
      <c r="H108" s="412"/>
      <c r="I108" s="412"/>
      <c r="J108" s="412"/>
      <c r="K108" s="6"/>
    </row>
    <row r="109" spans="1:11" x14ac:dyDescent="0.2">
      <c r="A109" s="1"/>
      <c r="B109" s="412"/>
      <c r="C109" s="412"/>
      <c r="D109" s="412"/>
      <c r="E109" s="412"/>
      <c r="F109" s="412"/>
      <c r="G109" s="412"/>
      <c r="H109" s="412"/>
      <c r="I109" s="412"/>
      <c r="J109" s="412"/>
      <c r="K109" s="6"/>
    </row>
    <row r="110" spans="1:11" ht="43.5" customHeight="1" x14ac:dyDescent="0.2">
      <c r="A110" s="1"/>
      <c r="B110" s="705" t="s">
        <v>738</v>
      </c>
      <c r="C110" s="705"/>
      <c r="D110" s="705"/>
      <c r="E110" s="705"/>
      <c r="F110" s="705"/>
      <c r="G110" s="705"/>
      <c r="H110" s="705"/>
      <c r="I110" s="705"/>
      <c r="J110" s="705"/>
      <c r="K110" s="6"/>
    </row>
    <row r="111" spans="1:11" ht="9" customHeight="1" thickBot="1" x14ac:dyDescent="0.25">
      <c r="A111" s="1"/>
      <c r="B111" s="3"/>
      <c r="C111" s="9"/>
      <c r="D111" s="9"/>
      <c r="E111" s="9"/>
      <c r="F111" s="9"/>
      <c r="G111" s="9"/>
      <c r="H111" s="9"/>
      <c r="I111" s="9"/>
      <c r="J111" s="9"/>
      <c r="K111" s="6"/>
    </row>
    <row r="112" spans="1:11" ht="27" customHeight="1" thickBot="1" x14ac:dyDescent="0.25">
      <c r="A112" s="1"/>
      <c r="B112" s="3"/>
      <c r="C112" s="344" t="s">
        <v>739</v>
      </c>
      <c r="D112" s="371"/>
      <c r="E112" s="9"/>
      <c r="F112" s="344" t="s">
        <v>740</v>
      </c>
      <c r="G112" s="371"/>
      <c r="H112" s="365"/>
      <c r="I112" s="344" t="s">
        <v>711</v>
      </c>
      <c r="J112" s="371"/>
      <c r="K112" s="6"/>
    </row>
    <row r="113" spans="1:11" ht="27" customHeight="1" x14ac:dyDescent="0.2">
      <c r="A113" s="2"/>
      <c r="B113" s="7"/>
      <c r="C113" s="588"/>
      <c r="D113" s="288"/>
      <c r="E113" s="288"/>
      <c r="F113" s="588"/>
      <c r="G113" s="288"/>
      <c r="H113" s="589"/>
      <c r="I113" s="588"/>
      <c r="J113" s="335"/>
      <c r="K113" s="8"/>
    </row>
    <row r="114" spans="1:11" ht="27" customHeight="1" x14ac:dyDescent="0.2">
      <c r="A114" s="25"/>
      <c r="B114" s="4"/>
      <c r="C114" s="590"/>
      <c r="D114" s="336"/>
      <c r="E114" s="336"/>
      <c r="F114" s="590"/>
      <c r="G114" s="336"/>
      <c r="H114" s="591"/>
      <c r="I114" s="590"/>
      <c r="J114" s="337"/>
      <c r="K114" s="5"/>
    </row>
    <row r="115" spans="1:11" ht="14.25" customHeight="1" x14ac:dyDescent="0.2">
      <c r="A115" s="1"/>
      <c r="B115" s="405" t="s">
        <v>618</v>
      </c>
      <c r="C115" s="412"/>
      <c r="D115" s="412"/>
      <c r="E115" s="412"/>
      <c r="F115" s="412"/>
      <c r="G115" s="412"/>
      <c r="H115" s="412"/>
      <c r="I115" s="412"/>
      <c r="J115" s="412"/>
      <c r="K115" s="6"/>
    </row>
    <row r="116" spans="1:11" x14ac:dyDescent="0.2">
      <c r="A116" s="1"/>
      <c r="B116" s="412"/>
      <c r="C116" s="412"/>
      <c r="D116" s="412"/>
      <c r="E116" s="412"/>
      <c r="F116" s="412"/>
      <c r="G116" s="412"/>
      <c r="H116" s="412"/>
      <c r="I116" s="412"/>
      <c r="J116" s="412"/>
      <c r="K116" s="6"/>
    </row>
    <row r="117" spans="1:11" ht="43.5" customHeight="1" x14ac:dyDescent="0.2">
      <c r="A117" s="1"/>
      <c r="B117" s="699" t="s">
        <v>741</v>
      </c>
      <c r="C117" s="699"/>
      <c r="D117" s="699"/>
      <c r="E117" s="699"/>
      <c r="F117" s="699"/>
      <c r="G117" s="699"/>
      <c r="H117" s="699"/>
      <c r="I117" s="699"/>
      <c r="J117" s="699"/>
      <c r="K117" s="6"/>
    </row>
    <row r="118" spans="1:11" ht="9" customHeight="1" thickBot="1" x14ac:dyDescent="0.25">
      <c r="A118" s="1"/>
      <c r="B118" s="3"/>
      <c r="C118" s="9"/>
      <c r="D118" s="9"/>
      <c r="E118" s="9"/>
      <c r="F118" s="9"/>
      <c r="G118" s="9"/>
      <c r="H118" s="9"/>
      <c r="I118" s="9"/>
      <c r="J118" s="9"/>
      <c r="K118" s="6"/>
    </row>
    <row r="119" spans="1:11" ht="27" customHeight="1" thickBot="1" x14ac:dyDescent="0.25">
      <c r="A119" s="1"/>
      <c r="B119" s="3"/>
      <c r="C119" s="344" t="s">
        <v>709</v>
      </c>
      <c r="D119" s="371"/>
      <c r="E119" s="9"/>
      <c r="F119" s="344" t="s">
        <v>710</v>
      </c>
      <c r="G119" s="371"/>
      <c r="H119" s="365"/>
      <c r="I119" s="344" t="s">
        <v>711</v>
      </c>
      <c r="J119" s="371"/>
      <c r="K119" s="6"/>
    </row>
    <row r="120" spans="1:11" ht="24.95" customHeight="1" x14ac:dyDescent="0.2">
      <c r="A120" s="2"/>
      <c r="B120" s="7"/>
      <c r="C120" s="7"/>
      <c r="D120" s="7"/>
      <c r="E120" s="7"/>
      <c r="F120" s="7"/>
      <c r="G120" s="7"/>
      <c r="H120" s="7"/>
      <c r="I120" s="7"/>
      <c r="J120" s="7"/>
      <c r="K120" s="8"/>
    </row>
    <row r="121" spans="1:11" ht="24.95" customHeight="1" x14ac:dyDescent="0.2">
      <c r="A121" s="1"/>
      <c r="B121" s="3"/>
      <c r="C121" s="3"/>
      <c r="D121" s="3"/>
      <c r="E121" s="3"/>
      <c r="F121" s="3"/>
      <c r="G121" s="3"/>
      <c r="H121" s="3"/>
      <c r="I121" s="3"/>
      <c r="J121" s="3"/>
      <c r="K121" s="6"/>
    </row>
    <row r="122" spans="1:11" ht="14.25" customHeight="1" x14ac:dyDescent="0.2">
      <c r="A122" s="1"/>
      <c r="B122" s="405" t="s">
        <v>742</v>
      </c>
      <c r="C122" s="412"/>
      <c r="D122" s="412"/>
      <c r="E122" s="412"/>
      <c r="F122" s="412"/>
      <c r="G122" s="412"/>
      <c r="H122" s="412"/>
      <c r="I122" s="412"/>
      <c r="J122" s="412"/>
      <c r="K122" s="6"/>
    </row>
    <row r="123" spans="1:11" x14ac:dyDescent="0.2">
      <c r="A123" s="1"/>
      <c r="B123" s="412"/>
      <c r="C123" s="412"/>
      <c r="D123" s="412"/>
      <c r="E123" s="412"/>
      <c r="F123" s="412"/>
      <c r="G123" s="412"/>
      <c r="H123" s="412"/>
      <c r="I123" s="412"/>
      <c r="J123" s="412"/>
      <c r="K123" s="6"/>
    </row>
    <row r="124" spans="1:11" ht="68.25" customHeight="1" x14ac:dyDescent="0.2">
      <c r="A124" s="1"/>
      <c r="B124" s="699" t="s">
        <v>743</v>
      </c>
      <c r="C124" s="699"/>
      <c r="D124" s="699"/>
      <c r="E124" s="699"/>
      <c r="F124" s="699"/>
      <c r="G124" s="699"/>
      <c r="H124" s="699"/>
      <c r="I124" s="699"/>
      <c r="J124" s="699"/>
      <c r="K124" s="6"/>
    </row>
    <row r="125" spans="1:11" ht="9" customHeight="1" thickBot="1" x14ac:dyDescent="0.25">
      <c r="A125" s="1"/>
      <c r="B125" s="3"/>
      <c r="C125" s="9"/>
      <c r="D125" s="9"/>
      <c r="E125" s="9"/>
      <c r="F125" s="9"/>
      <c r="G125" s="9"/>
      <c r="H125" s="9"/>
      <c r="I125" s="9"/>
      <c r="J125" s="9"/>
      <c r="K125" s="6"/>
    </row>
    <row r="126" spans="1:11" ht="27" customHeight="1" thickBot="1" x14ac:dyDescent="0.25">
      <c r="A126" s="1"/>
      <c r="B126" s="3"/>
      <c r="C126" s="344" t="s">
        <v>709</v>
      </c>
      <c r="D126" s="371"/>
      <c r="E126" s="9"/>
      <c r="F126" s="344" t="s">
        <v>710</v>
      </c>
      <c r="G126" s="371"/>
      <c r="H126" s="365"/>
      <c r="I126" s="9"/>
      <c r="J126" s="9"/>
      <c r="K126" s="6"/>
    </row>
    <row r="127" spans="1:11" ht="24.95" customHeight="1" x14ac:dyDescent="0.2">
      <c r="A127" s="2"/>
      <c r="B127" s="7"/>
      <c r="C127" s="7"/>
      <c r="D127" s="7"/>
      <c r="E127" s="7"/>
      <c r="F127" s="7"/>
      <c r="G127" s="7"/>
      <c r="H127" s="7"/>
      <c r="I127" s="7"/>
      <c r="J127" s="7"/>
      <c r="K127" s="8"/>
    </row>
  </sheetData>
  <sheetProtection algorithmName="SHA-512" hashValue="sEs1oryI/Re0tqkTEFcxzcdk4uGfsIYWPWGEKXMz2WmQMMtGdC/2COYpI0K2jQwUSfT51XjUcbZX9YP/K4YzGA==" saltValue="NwLYqBzHczwOs7bvvHCuIA==" spinCount="100000" sheet="1" objects="1" scenarios="1"/>
  <mergeCells count="34">
    <mergeCell ref="B124:J124"/>
    <mergeCell ref="B107:J107"/>
    <mergeCell ref="B110:J110"/>
    <mergeCell ref="B117:J117"/>
    <mergeCell ref="B99:J99"/>
    <mergeCell ref="B102:J102"/>
    <mergeCell ref="B103:J103"/>
    <mergeCell ref="B104:J104"/>
    <mergeCell ref="B105:J105"/>
    <mergeCell ref="B101:J101"/>
    <mergeCell ref="B83:J83"/>
    <mergeCell ref="B87:J87"/>
    <mergeCell ref="B93:J93"/>
    <mergeCell ref="B97:J97"/>
    <mergeCell ref="C64:J64"/>
    <mergeCell ref="B79:J79"/>
    <mergeCell ref="C74:J74"/>
    <mergeCell ref="C68:J68"/>
    <mergeCell ref="B58:J58"/>
    <mergeCell ref="C39:J39"/>
    <mergeCell ref="C48:F48"/>
    <mergeCell ref="C35:E35"/>
    <mergeCell ref="C34:D34"/>
    <mergeCell ref="B6:I6"/>
    <mergeCell ref="I2:J2"/>
    <mergeCell ref="C44:F44"/>
    <mergeCell ref="B52:J52"/>
    <mergeCell ref="B12:J12"/>
    <mergeCell ref="B22:J22"/>
    <mergeCell ref="B23:J23"/>
    <mergeCell ref="C2:H2"/>
    <mergeCell ref="B4:I4"/>
    <mergeCell ref="B5:I5"/>
    <mergeCell ref="B26:J26"/>
  </mergeCells>
  <printOptions horizontalCentered="1"/>
  <pageMargins left="0.35433070866141736" right="0.35433070866141736" top="0.39370078740157483" bottom="0.70866141732283472" header="0.19685039370078741" footer="0.39370078740157483"/>
  <pageSetup paperSize="9" scale="94" orientation="portrait" horizontalDpi="300" verticalDpi="300" r:id="rId1"/>
  <headerFooter alignWithMargins="0">
    <oddHeader xml:space="preserve">&amp;C&amp;"Arial,Bold"Office of Local Government - 2021-22 Permissible Income Workpapers </oddHeader>
    <oddFooter>&amp;A</oddFooter>
  </headerFooter>
  <rowBreaks count="3" manualBreakCount="3">
    <brk id="42" max="10" man="1"/>
    <brk id="77" max="10" man="1"/>
    <brk id="113" max="10"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dimension ref="A1:N92"/>
  <sheetViews>
    <sheetView topLeftCell="A58" workbookViewId="0"/>
  </sheetViews>
  <sheetFormatPr defaultRowHeight="12.75" x14ac:dyDescent="0.2"/>
  <cols>
    <col min="1" max="1" width="15.42578125" customWidth="1"/>
    <col min="3" max="3" width="2.42578125" customWidth="1"/>
    <col min="14" max="14" width="13.140625" customWidth="1"/>
  </cols>
  <sheetData>
    <row r="1" spans="1:14" x14ac:dyDescent="0.2">
      <c r="A1" s="592"/>
      <c r="B1" s="593"/>
      <c r="C1" s="593"/>
      <c r="D1" s="593"/>
      <c r="E1" s="593"/>
      <c r="F1" s="593"/>
      <c r="G1" s="593"/>
      <c r="H1" s="593"/>
      <c r="I1" s="593"/>
      <c r="J1" s="593"/>
      <c r="K1" s="593"/>
      <c r="L1" s="593"/>
      <c r="M1" s="593"/>
      <c r="N1" s="594"/>
    </row>
    <row r="2" spans="1:14" ht="27.75" x14ac:dyDescent="0.2">
      <c r="A2" s="595"/>
      <c r="B2" s="707" t="s">
        <v>744</v>
      </c>
      <c r="C2" s="707"/>
      <c r="D2" s="707"/>
      <c r="E2" s="707"/>
      <c r="F2" s="707"/>
      <c r="G2" s="707"/>
      <c r="H2" s="707"/>
      <c r="I2" s="707"/>
      <c r="J2" s="707"/>
      <c r="K2" s="707"/>
      <c r="L2" s="707"/>
      <c r="M2" s="707"/>
      <c r="N2" s="596"/>
    </row>
    <row r="3" spans="1:14" ht="20.25" x14ac:dyDescent="0.2">
      <c r="A3" s="595"/>
      <c r="B3" s="708" t="s">
        <v>745</v>
      </c>
      <c r="C3" s="708"/>
      <c r="D3" s="708"/>
      <c r="E3" s="708"/>
      <c r="F3" s="708"/>
      <c r="G3" s="708"/>
      <c r="H3" s="708"/>
      <c r="I3" s="708"/>
      <c r="J3" s="708"/>
      <c r="K3" s="708"/>
      <c r="L3" s="708"/>
      <c r="M3" s="708"/>
      <c r="N3" s="596"/>
    </row>
    <row r="4" spans="1:14" x14ac:dyDescent="0.2">
      <c r="A4" s="595"/>
      <c r="B4" s="330"/>
      <c r="C4" s="330"/>
      <c r="D4" s="330"/>
      <c r="E4" s="330"/>
      <c r="F4" s="330"/>
      <c r="G4" s="330"/>
      <c r="H4" s="330"/>
      <c r="I4" s="330"/>
      <c r="J4" s="330"/>
      <c r="K4" s="330"/>
      <c r="L4" s="330"/>
      <c r="M4" s="330"/>
      <c r="N4" s="596"/>
    </row>
    <row r="5" spans="1:14" x14ac:dyDescent="0.2">
      <c r="A5" s="595"/>
      <c r="B5" s="330"/>
      <c r="C5" s="330"/>
      <c r="D5" s="330"/>
      <c r="E5" s="330"/>
      <c r="F5" s="330"/>
      <c r="G5" s="330"/>
      <c r="H5" s="330"/>
      <c r="I5" s="330"/>
      <c r="J5" s="330"/>
      <c r="K5" s="330"/>
      <c r="L5" s="330"/>
      <c r="M5" s="330"/>
      <c r="N5" s="596"/>
    </row>
    <row r="6" spans="1:14" ht="13.5" thickBot="1" x14ac:dyDescent="0.25">
      <c r="A6" s="595"/>
      <c r="B6" s="330"/>
      <c r="C6" s="330"/>
      <c r="D6" s="330"/>
      <c r="E6" s="330"/>
      <c r="F6" s="330"/>
      <c r="G6" s="330"/>
      <c r="H6" s="330"/>
      <c r="I6" s="330"/>
      <c r="J6" s="330"/>
      <c r="K6" s="330"/>
      <c r="L6" s="330"/>
      <c r="M6" s="330"/>
      <c r="N6" s="596"/>
    </row>
    <row r="7" spans="1:14" ht="15" x14ac:dyDescent="0.2">
      <c r="A7" s="595"/>
      <c r="B7" s="709" t="s">
        <v>746</v>
      </c>
      <c r="C7" s="710"/>
      <c r="D7" s="710"/>
      <c r="E7" s="710"/>
      <c r="F7" s="710"/>
      <c r="G7" s="710"/>
      <c r="H7" s="710"/>
      <c r="I7" s="710"/>
      <c r="J7" s="710"/>
      <c r="K7" s="710"/>
      <c r="L7" s="710"/>
      <c r="M7" s="711"/>
      <c r="N7" s="596"/>
    </row>
    <row r="8" spans="1:14" x14ac:dyDescent="0.2">
      <c r="A8" s="595"/>
      <c r="B8" s="595"/>
      <c r="C8" s="330"/>
      <c r="D8" s="330"/>
      <c r="E8" s="330"/>
      <c r="F8" s="330"/>
      <c r="G8" s="330"/>
      <c r="H8" s="330"/>
      <c r="I8" s="330"/>
      <c r="J8" s="330"/>
      <c r="K8" s="330"/>
      <c r="L8" s="330"/>
      <c r="M8" s="596"/>
      <c r="N8" s="596"/>
    </row>
    <row r="9" spans="1:14" x14ac:dyDescent="0.2">
      <c r="A9" s="595"/>
      <c r="B9" s="595"/>
      <c r="C9" s="330"/>
      <c r="D9" s="712" t="s">
        <v>747</v>
      </c>
      <c r="E9" s="712"/>
      <c r="F9" s="330"/>
      <c r="G9" s="330"/>
      <c r="H9" s="330"/>
      <c r="I9" s="330"/>
      <c r="J9" s="330"/>
      <c r="K9" s="330"/>
      <c r="L9" s="330"/>
      <c r="M9" s="596"/>
      <c r="N9" s="596"/>
    </row>
    <row r="10" spans="1:14" x14ac:dyDescent="0.2">
      <c r="A10" s="595"/>
      <c r="B10" s="595" t="s">
        <v>323</v>
      </c>
      <c r="C10" s="330"/>
      <c r="D10" s="706" t="s">
        <v>748</v>
      </c>
      <c r="E10" s="706"/>
      <c r="F10" s="706"/>
      <c r="G10" s="706"/>
      <c r="H10" s="706"/>
      <c r="I10" s="706"/>
      <c r="J10" s="706"/>
      <c r="K10" s="706"/>
      <c r="L10" s="706"/>
      <c r="M10" s="596"/>
      <c r="N10" s="596"/>
    </row>
    <row r="11" spans="1:14" x14ac:dyDescent="0.2">
      <c r="A11" s="595"/>
      <c r="B11" s="595"/>
      <c r="C11" s="330"/>
      <c r="D11" s="706" t="s">
        <v>749</v>
      </c>
      <c r="E11" s="706"/>
      <c r="F11" s="330"/>
      <c r="G11" s="330"/>
      <c r="H11" s="330"/>
      <c r="I11" s="330"/>
      <c r="J11" s="330"/>
      <c r="K11" s="330"/>
      <c r="L11" s="330"/>
      <c r="M11" s="596"/>
      <c r="N11" s="596"/>
    </row>
    <row r="12" spans="1:14" x14ac:dyDescent="0.2">
      <c r="A12" s="595"/>
      <c r="B12" s="595"/>
      <c r="C12" s="330"/>
      <c r="D12" s="330"/>
      <c r="E12" s="330"/>
      <c r="F12" s="330"/>
      <c r="G12" s="330"/>
      <c r="H12" s="330"/>
      <c r="I12" s="330"/>
      <c r="J12" s="330"/>
      <c r="K12" s="330"/>
      <c r="L12" s="330"/>
      <c r="M12" s="596"/>
      <c r="N12" s="596"/>
    </row>
    <row r="13" spans="1:14" x14ac:dyDescent="0.2">
      <c r="A13" s="595"/>
      <c r="B13" s="595"/>
      <c r="C13" s="330"/>
      <c r="D13" s="330"/>
      <c r="E13" s="706" t="s">
        <v>750</v>
      </c>
      <c r="F13" s="706"/>
      <c r="G13" s="706"/>
      <c r="H13" s="706"/>
      <c r="I13" s="706"/>
      <c r="J13" s="706"/>
      <c r="K13" s="330"/>
      <c r="L13" s="330"/>
      <c r="M13" s="596"/>
      <c r="N13" s="596"/>
    </row>
    <row r="14" spans="1:14" x14ac:dyDescent="0.2">
      <c r="A14" s="595"/>
      <c r="B14" s="595"/>
      <c r="C14" s="330"/>
      <c r="D14" s="330"/>
      <c r="E14" s="330"/>
      <c r="F14" s="330"/>
      <c r="G14" s="330"/>
      <c r="H14" s="330"/>
      <c r="I14" s="330"/>
      <c r="J14" s="330"/>
      <c r="K14" s="330"/>
      <c r="L14" s="330"/>
      <c r="M14" s="596"/>
      <c r="N14" s="596"/>
    </row>
    <row r="15" spans="1:14" x14ac:dyDescent="0.2">
      <c r="A15" s="595"/>
      <c r="B15" s="595"/>
      <c r="C15" s="330"/>
      <c r="D15" s="706" t="s">
        <v>751</v>
      </c>
      <c r="E15" s="706"/>
      <c r="F15" s="706"/>
      <c r="G15" s="706"/>
      <c r="H15" s="706"/>
      <c r="I15" s="706"/>
      <c r="J15" s="706"/>
      <c r="K15" s="706"/>
      <c r="L15" s="706"/>
      <c r="M15" s="596"/>
      <c r="N15" s="596"/>
    </row>
    <row r="16" spans="1:14" x14ac:dyDescent="0.2">
      <c r="A16" s="595"/>
      <c r="B16" s="595"/>
      <c r="C16" s="330"/>
      <c r="D16" s="706" t="s">
        <v>752</v>
      </c>
      <c r="E16" s="706"/>
      <c r="F16" s="706"/>
      <c r="G16" s="706"/>
      <c r="H16" s="706"/>
      <c r="I16" s="706"/>
      <c r="J16" s="706"/>
      <c r="K16" s="706"/>
      <c r="L16" s="706"/>
      <c r="M16" s="596"/>
      <c r="N16" s="596"/>
    </row>
    <row r="17" spans="1:14" x14ac:dyDescent="0.2">
      <c r="A17" s="595"/>
      <c r="B17" s="595"/>
      <c r="C17" s="330"/>
      <c r="D17" s="706" t="s">
        <v>753</v>
      </c>
      <c r="E17" s="706"/>
      <c r="F17" s="330"/>
      <c r="G17" s="330"/>
      <c r="H17" s="330"/>
      <c r="I17" s="330"/>
      <c r="J17" s="330"/>
      <c r="K17" s="330"/>
      <c r="L17" s="330"/>
      <c r="M17" s="596"/>
      <c r="N17" s="596"/>
    </row>
    <row r="18" spans="1:14" x14ac:dyDescent="0.2">
      <c r="A18" s="595"/>
      <c r="B18" s="595"/>
      <c r="C18" s="330"/>
      <c r="D18" s="330"/>
      <c r="E18" s="330"/>
      <c r="F18" s="330"/>
      <c r="G18" s="330"/>
      <c r="H18" s="330"/>
      <c r="I18" s="330"/>
      <c r="J18" s="330"/>
      <c r="K18" s="330"/>
      <c r="L18" s="330"/>
      <c r="M18" s="596"/>
      <c r="N18" s="596"/>
    </row>
    <row r="19" spans="1:14" x14ac:dyDescent="0.2">
      <c r="A19" s="595"/>
      <c r="B19" s="595"/>
      <c r="C19" s="330"/>
      <c r="D19" s="706" t="s">
        <v>754</v>
      </c>
      <c r="E19" s="706"/>
      <c r="F19" s="706"/>
      <c r="G19" s="706"/>
      <c r="H19" s="706"/>
      <c r="I19" s="706"/>
      <c r="J19" s="706"/>
      <c r="K19" s="706"/>
      <c r="L19" s="706"/>
      <c r="M19" s="713"/>
      <c r="N19" s="596"/>
    </row>
    <row r="20" spans="1:14" x14ac:dyDescent="0.2">
      <c r="A20" s="595"/>
      <c r="B20" s="595"/>
      <c r="C20" s="330"/>
      <c r="D20" s="706" t="s">
        <v>755</v>
      </c>
      <c r="E20" s="706"/>
      <c r="F20" s="706"/>
      <c r="G20" s="706"/>
      <c r="H20" s="330"/>
      <c r="I20" s="330"/>
      <c r="J20" s="330"/>
      <c r="K20" s="330"/>
      <c r="L20" s="330"/>
      <c r="M20" s="596"/>
      <c r="N20" s="596"/>
    </row>
    <row r="21" spans="1:14" x14ac:dyDescent="0.2">
      <c r="A21" s="595"/>
      <c r="B21" s="595"/>
      <c r="C21" s="330"/>
      <c r="D21" s="330"/>
      <c r="E21" s="330"/>
      <c r="F21" s="330"/>
      <c r="G21" s="330"/>
      <c r="H21" s="330"/>
      <c r="I21" s="330"/>
      <c r="J21" s="330"/>
      <c r="K21" s="330"/>
      <c r="L21" s="330"/>
      <c r="M21" s="596"/>
      <c r="N21" s="596"/>
    </row>
    <row r="22" spans="1:14" x14ac:dyDescent="0.2">
      <c r="A22" s="595"/>
      <c r="B22" s="595"/>
      <c r="C22" s="330"/>
      <c r="D22" s="712" t="s">
        <v>756</v>
      </c>
      <c r="E22" s="712"/>
      <c r="F22" s="712"/>
      <c r="G22" s="712"/>
      <c r="H22" s="330"/>
      <c r="I22" s="330"/>
      <c r="J22" s="330"/>
      <c r="K22" s="330"/>
      <c r="L22" s="330"/>
      <c r="M22" s="596"/>
      <c r="N22" s="596"/>
    </row>
    <row r="23" spans="1:14" x14ac:dyDescent="0.2">
      <c r="A23" s="595"/>
      <c r="B23" s="595" t="s">
        <v>329</v>
      </c>
      <c r="C23" s="330"/>
      <c r="D23" s="706" t="s">
        <v>757</v>
      </c>
      <c r="E23" s="706"/>
      <c r="F23" s="706"/>
      <c r="G23" s="706"/>
      <c r="H23" s="706"/>
      <c r="I23" s="706"/>
      <c r="J23" s="706"/>
      <c r="K23" s="706"/>
      <c r="L23" s="706"/>
      <c r="M23" s="713"/>
      <c r="N23" s="596"/>
    </row>
    <row r="24" spans="1:14" x14ac:dyDescent="0.2">
      <c r="A24" s="595"/>
      <c r="B24" s="595"/>
      <c r="C24" s="330"/>
      <c r="D24" s="706" t="s">
        <v>758</v>
      </c>
      <c r="E24" s="706"/>
      <c r="F24" s="706"/>
      <c r="G24" s="706"/>
      <c r="H24" s="706"/>
      <c r="I24" s="706"/>
      <c r="J24" s="706"/>
      <c r="K24" s="706"/>
      <c r="L24" s="706"/>
      <c r="M24" s="596"/>
      <c r="N24" s="596"/>
    </row>
    <row r="25" spans="1:14" x14ac:dyDescent="0.2">
      <c r="A25" s="595"/>
      <c r="B25" s="595"/>
      <c r="C25" s="330"/>
      <c r="D25" s="706" t="s">
        <v>759</v>
      </c>
      <c r="E25" s="706"/>
      <c r="F25" s="706"/>
      <c r="G25" s="706"/>
      <c r="H25" s="330"/>
      <c r="I25" s="330"/>
      <c r="J25" s="330"/>
      <c r="K25" s="330"/>
      <c r="L25" s="330"/>
      <c r="M25" s="596"/>
      <c r="N25" s="596"/>
    </row>
    <row r="26" spans="1:14" x14ac:dyDescent="0.2">
      <c r="A26" s="595"/>
      <c r="B26" s="595"/>
      <c r="C26" s="330"/>
      <c r="D26" s="330"/>
      <c r="E26" s="330"/>
      <c r="F26" s="330"/>
      <c r="G26" s="330"/>
      <c r="H26" s="330"/>
      <c r="I26" s="330"/>
      <c r="J26" s="330"/>
      <c r="K26" s="330"/>
      <c r="L26" s="330"/>
      <c r="M26" s="596"/>
      <c r="N26" s="596"/>
    </row>
    <row r="27" spans="1:14" x14ac:dyDescent="0.2">
      <c r="A27" s="595"/>
      <c r="B27" s="595"/>
      <c r="C27" s="330"/>
      <c r="D27" s="712" t="s">
        <v>760</v>
      </c>
      <c r="E27" s="712"/>
      <c r="F27" s="712"/>
      <c r="G27" s="330"/>
      <c r="H27" s="330"/>
      <c r="I27" s="330"/>
      <c r="J27" s="330"/>
      <c r="K27" s="330"/>
      <c r="L27" s="330"/>
      <c r="M27" s="596"/>
      <c r="N27" s="596"/>
    </row>
    <row r="28" spans="1:14" x14ac:dyDescent="0.2">
      <c r="A28" s="595"/>
      <c r="B28" s="595" t="s">
        <v>337</v>
      </c>
      <c r="C28" s="330"/>
      <c r="D28" s="706" t="s">
        <v>761</v>
      </c>
      <c r="E28" s="706"/>
      <c r="F28" s="706"/>
      <c r="G28" s="706"/>
      <c r="H28" s="706"/>
      <c r="I28" s="706"/>
      <c r="J28" s="706"/>
      <c r="K28" s="706"/>
      <c r="L28" s="706"/>
      <c r="M28" s="596"/>
      <c r="N28" s="596"/>
    </row>
    <row r="29" spans="1:14" x14ac:dyDescent="0.2">
      <c r="A29" s="595"/>
      <c r="B29" s="595"/>
      <c r="C29" s="330"/>
      <c r="D29" s="706" t="s">
        <v>762</v>
      </c>
      <c r="E29" s="706"/>
      <c r="F29" s="706"/>
      <c r="G29" s="706"/>
      <c r="H29" s="706"/>
      <c r="I29" s="706"/>
      <c r="J29" s="706"/>
      <c r="K29" s="706"/>
      <c r="L29" s="706"/>
      <c r="M29" s="713"/>
      <c r="N29" s="596"/>
    </row>
    <row r="30" spans="1:14" x14ac:dyDescent="0.2">
      <c r="A30" s="595"/>
      <c r="B30" s="595"/>
      <c r="C30" s="330"/>
      <c r="D30" s="706" t="s">
        <v>763</v>
      </c>
      <c r="E30" s="706"/>
      <c r="F30" s="706"/>
      <c r="G30" s="330"/>
      <c r="H30" s="330"/>
      <c r="I30" s="330"/>
      <c r="J30" s="330"/>
      <c r="K30" s="330"/>
      <c r="L30" s="330"/>
      <c r="M30" s="596"/>
      <c r="N30" s="596"/>
    </row>
    <row r="31" spans="1:14" x14ac:dyDescent="0.2">
      <c r="A31" s="595"/>
      <c r="B31" s="595"/>
      <c r="C31" s="330"/>
      <c r="D31" s="330"/>
      <c r="E31" s="330"/>
      <c r="F31" s="330"/>
      <c r="G31" s="330"/>
      <c r="H31" s="330"/>
      <c r="I31" s="330"/>
      <c r="J31" s="330"/>
      <c r="K31" s="330"/>
      <c r="L31" s="330"/>
      <c r="M31" s="596"/>
      <c r="N31" s="596"/>
    </row>
    <row r="32" spans="1:14" x14ac:dyDescent="0.2">
      <c r="A32" s="595"/>
      <c r="B32" s="595"/>
      <c r="C32" s="330"/>
      <c r="D32" s="712" t="s">
        <v>764</v>
      </c>
      <c r="E32" s="712"/>
      <c r="F32" s="330"/>
      <c r="G32" s="330"/>
      <c r="H32" s="330"/>
      <c r="I32" s="330"/>
      <c r="J32" s="330"/>
      <c r="K32" s="330"/>
      <c r="L32" s="330"/>
      <c r="M32" s="596"/>
      <c r="N32" s="596"/>
    </row>
    <row r="33" spans="1:14" x14ac:dyDescent="0.2">
      <c r="A33" s="595"/>
      <c r="B33" s="595" t="s">
        <v>363</v>
      </c>
      <c r="C33" s="330"/>
      <c r="D33" s="706" t="s">
        <v>765</v>
      </c>
      <c r="E33" s="706"/>
      <c r="F33" s="706"/>
      <c r="G33" s="706"/>
      <c r="H33" s="706"/>
      <c r="I33" s="706"/>
      <c r="J33" s="706"/>
      <c r="K33" s="330"/>
      <c r="L33" s="330"/>
      <c r="M33" s="596"/>
      <c r="N33" s="596"/>
    </row>
    <row r="34" spans="1:14" x14ac:dyDescent="0.2">
      <c r="A34" s="595"/>
      <c r="B34" s="595"/>
      <c r="C34" s="330"/>
      <c r="D34" s="330"/>
      <c r="E34" s="330"/>
      <c r="F34" s="330"/>
      <c r="G34" s="330"/>
      <c r="H34" s="330"/>
      <c r="I34" s="330"/>
      <c r="J34" s="330"/>
      <c r="K34" s="330"/>
      <c r="L34" s="330"/>
      <c r="M34" s="596"/>
      <c r="N34" s="596"/>
    </row>
    <row r="35" spans="1:14" x14ac:dyDescent="0.2">
      <c r="A35" s="595"/>
      <c r="B35" s="595"/>
      <c r="C35" s="330"/>
      <c r="D35" s="330"/>
      <c r="E35" s="706" t="s">
        <v>766</v>
      </c>
      <c r="F35" s="706"/>
      <c r="G35" s="330"/>
      <c r="H35" s="330"/>
      <c r="I35" s="330"/>
      <c r="J35" s="330"/>
      <c r="K35" s="330"/>
      <c r="L35" s="330"/>
      <c r="M35" s="596"/>
      <c r="N35" s="596"/>
    </row>
    <row r="36" spans="1:14" x14ac:dyDescent="0.2">
      <c r="A36" s="595"/>
      <c r="B36" s="595"/>
      <c r="C36" s="330"/>
      <c r="D36" s="330"/>
      <c r="E36" s="706" t="s">
        <v>767</v>
      </c>
      <c r="F36" s="706"/>
      <c r="G36" s="330"/>
      <c r="H36" s="330"/>
      <c r="I36" s="330"/>
      <c r="J36" s="330"/>
      <c r="K36" s="330"/>
      <c r="L36" s="330"/>
      <c r="M36" s="596"/>
      <c r="N36" s="596"/>
    </row>
    <row r="37" spans="1:14" x14ac:dyDescent="0.2">
      <c r="A37" s="595"/>
      <c r="B37" s="595"/>
      <c r="C37" s="330"/>
      <c r="D37" s="330"/>
      <c r="E37" s="330"/>
      <c r="F37" s="330"/>
      <c r="G37" s="330"/>
      <c r="H37" s="330"/>
      <c r="I37" s="330"/>
      <c r="J37" s="330"/>
      <c r="K37" s="330"/>
      <c r="L37" s="330"/>
      <c r="M37" s="596"/>
      <c r="N37" s="596"/>
    </row>
    <row r="38" spans="1:14" x14ac:dyDescent="0.2">
      <c r="A38" s="595"/>
      <c r="B38" s="595"/>
      <c r="C38" s="330"/>
      <c r="D38" s="706" t="s">
        <v>768</v>
      </c>
      <c r="E38" s="706"/>
      <c r="F38" s="706"/>
      <c r="G38" s="706"/>
      <c r="H38" s="706"/>
      <c r="I38" s="706"/>
      <c r="J38" s="330"/>
      <c r="K38" s="330"/>
      <c r="L38" s="330"/>
      <c r="M38" s="596"/>
      <c r="N38" s="596"/>
    </row>
    <row r="39" spans="1:14" x14ac:dyDescent="0.2">
      <c r="A39" s="595"/>
      <c r="B39" s="595"/>
      <c r="C39" s="330"/>
      <c r="D39" s="331" t="s">
        <v>769</v>
      </c>
      <c r="E39" s="706" t="s">
        <v>770</v>
      </c>
      <c r="F39" s="706"/>
      <c r="G39" s="706"/>
      <c r="H39" s="706"/>
      <c r="I39" s="706"/>
      <c r="J39" s="706"/>
      <c r="K39" s="706"/>
      <c r="L39" s="706"/>
      <c r="M39" s="713"/>
      <c r="N39" s="596"/>
    </row>
    <row r="40" spans="1:14" x14ac:dyDescent="0.2">
      <c r="A40" s="595"/>
      <c r="B40" s="595"/>
      <c r="C40" s="330"/>
      <c r="D40" s="330"/>
      <c r="E40" s="706" t="s">
        <v>771</v>
      </c>
      <c r="F40" s="706"/>
      <c r="G40" s="706"/>
      <c r="H40" s="706"/>
      <c r="I40" s="706"/>
      <c r="J40" s="330"/>
      <c r="K40" s="330"/>
      <c r="L40" s="330"/>
      <c r="M40" s="596"/>
      <c r="N40" s="596"/>
    </row>
    <row r="41" spans="1:14" x14ac:dyDescent="0.2">
      <c r="A41" s="595"/>
      <c r="B41" s="595"/>
      <c r="C41" s="330"/>
      <c r="D41" s="331" t="s">
        <v>769</v>
      </c>
      <c r="E41" s="706" t="s">
        <v>772</v>
      </c>
      <c r="F41" s="706"/>
      <c r="G41" s="706"/>
      <c r="H41" s="706"/>
      <c r="I41" s="706"/>
      <c r="J41" s="706"/>
      <c r="K41" s="706"/>
      <c r="L41" s="706"/>
      <c r="M41" s="596"/>
      <c r="N41" s="596"/>
    </row>
    <row r="42" spans="1:14" x14ac:dyDescent="0.2">
      <c r="A42" s="595"/>
      <c r="B42" s="595"/>
      <c r="C42" s="330"/>
      <c r="D42" s="330"/>
      <c r="E42" s="706" t="s">
        <v>773</v>
      </c>
      <c r="F42" s="706"/>
      <c r="G42" s="706"/>
      <c r="H42" s="706"/>
      <c r="I42" s="330"/>
      <c r="J42" s="330"/>
      <c r="K42" s="330"/>
      <c r="L42" s="330"/>
      <c r="M42" s="596"/>
      <c r="N42" s="596"/>
    </row>
    <row r="43" spans="1:14" x14ac:dyDescent="0.2">
      <c r="A43" s="595"/>
      <c r="B43" s="595"/>
      <c r="C43" s="330"/>
      <c r="D43" s="331" t="s">
        <v>769</v>
      </c>
      <c r="E43" s="706" t="s">
        <v>774</v>
      </c>
      <c r="F43" s="706"/>
      <c r="G43" s="706"/>
      <c r="H43" s="706"/>
      <c r="I43" s="706"/>
      <c r="J43" s="706"/>
      <c r="K43" s="706"/>
      <c r="L43" s="706"/>
      <c r="M43" s="596"/>
      <c r="N43" s="596"/>
    </row>
    <row r="44" spans="1:14" x14ac:dyDescent="0.2">
      <c r="A44" s="595"/>
      <c r="B44" s="595"/>
      <c r="C44" s="330"/>
      <c r="D44" s="331" t="s">
        <v>769</v>
      </c>
      <c r="E44" s="706" t="s">
        <v>775</v>
      </c>
      <c r="F44" s="706"/>
      <c r="G44" s="706"/>
      <c r="H44" s="706"/>
      <c r="I44" s="706"/>
      <c r="J44" s="706"/>
      <c r="K44" s="330"/>
      <c r="L44" s="330"/>
      <c r="M44" s="596"/>
      <c r="N44" s="596"/>
    </row>
    <row r="45" spans="1:14" x14ac:dyDescent="0.2">
      <c r="A45" s="595"/>
      <c r="B45" s="595"/>
      <c r="C45" s="330"/>
      <c r="D45" s="330"/>
      <c r="E45" s="330"/>
      <c r="F45" s="330"/>
      <c r="G45" s="330"/>
      <c r="H45" s="330"/>
      <c r="I45" s="330"/>
      <c r="J45" s="330"/>
      <c r="K45" s="330"/>
      <c r="L45" s="330"/>
      <c r="M45" s="596"/>
      <c r="N45" s="596"/>
    </row>
    <row r="46" spans="1:14" x14ac:dyDescent="0.2">
      <c r="A46" s="595"/>
      <c r="B46" s="595"/>
      <c r="C46" s="330"/>
      <c r="D46" s="706" t="s">
        <v>754</v>
      </c>
      <c r="E46" s="706"/>
      <c r="F46" s="706"/>
      <c r="G46" s="706"/>
      <c r="H46" s="706"/>
      <c r="I46" s="706"/>
      <c r="J46" s="706"/>
      <c r="K46" s="706"/>
      <c r="L46" s="706"/>
      <c r="M46" s="713"/>
      <c r="N46" s="596"/>
    </row>
    <row r="47" spans="1:14" x14ac:dyDescent="0.2">
      <c r="A47" s="595"/>
      <c r="B47" s="595"/>
      <c r="C47" s="330"/>
      <c r="D47" s="706" t="s">
        <v>755</v>
      </c>
      <c r="E47" s="706"/>
      <c r="F47" s="706"/>
      <c r="G47" s="706"/>
      <c r="H47" s="330"/>
      <c r="I47" s="330"/>
      <c r="J47" s="330"/>
      <c r="K47" s="330"/>
      <c r="L47" s="330"/>
      <c r="M47" s="596"/>
      <c r="N47" s="596"/>
    </row>
    <row r="48" spans="1:14" x14ac:dyDescent="0.2">
      <c r="A48" s="595"/>
      <c r="B48" s="595"/>
      <c r="C48" s="330"/>
      <c r="D48" s="330"/>
      <c r="E48" s="330"/>
      <c r="F48" s="330"/>
      <c r="G48" s="330"/>
      <c r="H48" s="330"/>
      <c r="I48" s="330"/>
      <c r="J48" s="330"/>
      <c r="K48" s="330"/>
      <c r="L48" s="330"/>
      <c r="M48" s="596"/>
      <c r="N48" s="596"/>
    </row>
    <row r="49" spans="1:14" x14ac:dyDescent="0.2">
      <c r="A49" s="595"/>
      <c r="B49" s="595"/>
      <c r="C49" s="330"/>
      <c r="D49" s="330"/>
      <c r="E49" s="597" t="s">
        <v>591</v>
      </c>
      <c r="F49" s="706" t="s">
        <v>776</v>
      </c>
      <c r="G49" s="706"/>
      <c r="H49" s="706"/>
      <c r="I49" s="706"/>
      <c r="J49" s="706"/>
      <c r="K49" s="706"/>
      <c r="L49" s="706"/>
      <c r="M49" s="596"/>
      <c r="N49" s="596"/>
    </row>
    <row r="50" spans="1:14" x14ac:dyDescent="0.2">
      <c r="A50" s="595"/>
      <c r="B50" s="595"/>
      <c r="C50" s="330"/>
      <c r="D50" s="330"/>
      <c r="E50" s="330"/>
      <c r="F50" s="706" t="s">
        <v>777</v>
      </c>
      <c r="G50" s="706"/>
      <c r="H50" s="706"/>
      <c r="I50" s="706"/>
      <c r="J50" s="706"/>
      <c r="K50" s="706"/>
      <c r="L50" s="706"/>
      <c r="M50" s="596"/>
      <c r="N50" s="596"/>
    </row>
    <row r="51" spans="1:14" x14ac:dyDescent="0.2">
      <c r="A51" s="595"/>
      <c r="B51" s="595"/>
      <c r="C51" s="330"/>
      <c r="D51" s="330"/>
      <c r="E51" s="330"/>
      <c r="F51" s="706" t="s">
        <v>778</v>
      </c>
      <c r="G51" s="706"/>
      <c r="H51" s="706"/>
      <c r="I51" s="706"/>
      <c r="J51" s="330"/>
      <c r="K51" s="330"/>
      <c r="L51" s="330"/>
      <c r="M51" s="596"/>
      <c r="N51" s="596"/>
    </row>
    <row r="52" spans="1:14" x14ac:dyDescent="0.2">
      <c r="A52" s="595"/>
      <c r="B52" s="595"/>
      <c r="C52" s="330"/>
      <c r="D52" s="330"/>
      <c r="E52" s="330"/>
      <c r="F52" s="330"/>
      <c r="G52" s="330"/>
      <c r="H52" s="330"/>
      <c r="I52" s="330"/>
      <c r="J52" s="330"/>
      <c r="K52" s="330"/>
      <c r="L52" s="330"/>
      <c r="M52" s="596"/>
      <c r="N52" s="596"/>
    </row>
    <row r="53" spans="1:14" x14ac:dyDescent="0.2">
      <c r="A53" s="595"/>
      <c r="B53" s="595"/>
      <c r="C53" s="330"/>
      <c r="D53" s="712" t="s">
        <v>779</v>
      </c>
      <c r="E53" s="712"/>
      <c r="F53" s="712"/>
      <c r="G53" s="330"/>
      <c r="H53" s="330"/>
      <c r="I53" s="330"/>
      <c r="J53" s="330"/>
      <c r="K53" s="330"/>
      <c r="L53" s="330"/>
      <c r="M53" s="596"/>
      <c r="N53" s="596"/>
    </row>
    <row r="54" spans="1:14" x14ac:dyDescent="0.2">
      <c r="A54" s="595"/>
      <c r="B54" s="595" t="s">
        <v>372</v>
      </c>
      <c r="C54" s="330"/>
      <c r="D54" s="706" t="s">
        <v>780</v>
      </c>
      <c r="E54" s="706"/>
      <c r="F54" s="706"/>
      <c r="G54" s="706"/>
      <c r="H54" s="706"/>
      <c r="I54" s="706"/>
      <c r="J54" s="706"/>
      <c r="K54" s="706"/>
      <c r="L54" s="706"/>
      <c r="M54" s="596"/>
      <c r="N54" s="596"/>
    </row>
    <row r="55" spans="1:14" x14ac:dyDescent="0.2">
      <c r="A55" s="595"/>
      <c r="B55" s="595"/>
      <c r="C55" s="330"/>
      <c r="D55" s="706" t="s">
        <v>781</v>
      </c>
      <c r="E55" s="706"/>
      <c r="F55" s="706"/>
      <c r="G55" s="706"/>
      <c r="H55" s="706"/>
      <c r="I55" s="706"/>
      <c r="J55" s="706"/>
      <c r="K55" s="706"/>
      <c r="L55" s="706"/>
      <c r="M55" s="596"/>
      <c r="N55" s="596"/>
    </row>
    <row r="56" spans="1:14" x14ac:dyDescent="0.2">
      <c r="A56" s="595"/>
      <c r="B56" s="595"/>
      <c r="C56" s="330"/>
      <c r="D56" s="706" t="s">
        <v>782</v>
      </c>
      <c r="E56" s="706"/>
      <c r="F56" s="330"/>
      <c r="G56" s="330"/>
      <c r="H56" s="330"/>
      <c r="I56" s="330"/>
      <c r="J56" s="330"/>
      <c r="K56" s="330"/>
      <c r="L56" s="330"/>
      <c r="M56" s="596"/>
      <c r="N56" s="596"/>
    </row>
    <row r="57" spans="1:14" x14ac:dyDescent="0.2">
      <c r="A57" s="595"/>
      <c r="B57" s="595"/>
      <c r="C57" s="330"/>
      <c r="D57" s="330"/>
      <c r="E57" s="330"/>
      <c r="F57" s="330"/>
      <c r="G57" s="330"/>
      <c r="H57" s="330"/>
      <c r="I57" s="330"/>
      <c r="J57" s="330"/>
      <c r="K57" s="330"/>
      <c r="L57" s="330"/>
      <c r="M57" s="596"/>
      <c r="N57" s="596"/>
    </row>
    <row r="58" spans="1:14" x14ac:dyDescent="0.2">
      <c r="A58" s="595"/>
      <c r="B58" s="595"/>
      <c r="C58" s="330"/>
      <c r="D58" s="330"/>
      <c r="E58" s="706" t="s">
        <v>783</v>
      </c>
      <c r="F58" s="706"/>
      <c r="G58" s="706"/>
      <c r="H58" s="330"/>
      <c r="I58" s="330"/>
      <c r="J58" s="330"/>
      <c r="K58" s="330"/>
      <c r="L58" s="330"/>
      <c r="M58" s="596"/>
      <c r="N58" s="596"/>
    </row>
    <row r="59" spans="1:14" x14ac:dyDescent="0.2">
      <c r="A59" s="595"/>
      <c r="B59" s="595"/>
      <c r="C59" s="330"/>
      <c r="D59" s="330"/>
      <c r="E59" s="706" t="s">
        <v>784</v>
      </c>
      <c r="F59" s="706"/>
      <c r="G59" s="330"/>
      <c r="H59" s="330"/>
      <c r="I59" s="330"/>
      <c r="J59" s="330"/>
      <c r="K59" s="330"/>
      <c r="L59" s="330"/>
      <c r="M59" s="596"/>
      <c r="N59" s="596"/>
    </row>
    <row r="60" spans="1:14" x14ac:dyDescent="0.2">
      <c r="A60" s="595"/>
      <c r="B60" s="595"/>
      <c r="C60" s="330"/>
      <c r="D60" s="330"/>
      <c r="E60" s="330"/>
      <c r="F60" s="330"/>
      <c r="G60" s="330"/>
      <c r="H60" s="330"/>
      <c r="I60" s="330"/>
      <c r="J60" s="330"/>
      <c r="K60" s="330"/>
      <c r="L60" s="330"/>
      <c r="M60" s="596"/>
      <c r="N60" s="596"/>
    </row>
    <row r="61" spans="1:14" x14ac:dyDescent="0.2">
      <c r="A61" s="595"/>
      <c r="B61" s="595"/>
      <c r="C61" s="330"/>
      <c r="D61" s="597" t="s">
        <v>591</v>
      </c>
      <c r="E61" s="706" t="s">
        <v>785</v>
      </c>
      <c r="F61" s="706"/>
      <c r="G61" s="706"/>
      <c r="H61" s="706"/>
      <c r="I61" s="706"/>
      <c r="J61" s="706"/>
      <c r="K61" s="706"/>
      <c r="L61" s="706"/>
      <c r="M61" s="596"/>
      <c r="N61" s="596"/>
    </row>
    <row r="62" spans="1:14" x14ac:dyDescent="0.2">
      <c r="A62" s="595"/>
      <c r="B62" s="595"/>
      <c r="C62" s="330"/>
      <c r="D62" s="330"/>
      <c r="E62" s="706" t="s">
        <v>786</v>
      </c>
      <c r="F62" s="706"/>
      <c r="G62" s="330"/>
      <c r="H62" s="330"/>
      <c r="I62" s="330"/>
      <c r="J62" s="330"/>
      <c r="K62" s="330"/>
      <c r="L62" s="330"/>
      <c r="M62" s="596"/>
      <c r="N62" s="596"/>
    </row>
    <row r="63" spans="1:14" x14ac:dyDescent="0.2">
      <c r="A63" s="595"/>
      <c r="B63" s="595"/>
      <c r="C63" s="330"/>
      <c r="D63" s="330"/>
      <c r="E63" s="330"/>
      <c r="F63" s="330"/>
      <c r="G63" s="330"/>
      <c r="H63" s="330"/>
      <c r="I63" s="330"/>
      <c r="J63" s="330"/>
      <c r="K63" s="330"/>
      <c r="L63" s="330"/>
      <c r="M63" s="596"/>
      <c r="N63" s="596"/>
    </row>
    <row r="64" spans="1:14" x14ac:dyDescent="0.2">
      <c r="A64" s="595"/>
      <c r="B64" s="595"/>
      <c r="C64" s="330"/>
      <c r="D64" s="712" t="s">
        <v>787</v>
      </c>
      <c r="E64" s="712"/>
      <c r="F64" s="330"/>
      <c r="G64" s="330"/>
      <c r="H64" s="330"/>
      <c r="I64" s="330"/>
      <c r="J64" s="330"/>
      <c r="K64" s="330"/>
      <c r="L64" s="330"/>
      <c r="M64" s="596"/>
      <c r="N64" s="596"/>
    </row>
    <row r="65" spans="1:14" x14ac:dyDescent="0.2">
      <c r="A65" s="595"/>
      <c r="B65" s="595" t="s">
        <v>788</v>
      </c>
      <c r="C65" s="330"/>
      <c r="D65" s="706" t="s">
        <v>789</v>
      </c>
      <c r="E65" s="706"/>
      <c r="F65" s="706"/>
      <c r="G65" s="706"/>
      <c r="H65" s="706"/>
      <c r="I65" s="706"/>
      <c r="J65" s="706"/>
      <c r="K65" s="706"/>
      <c r="L65" s="706"/>
      <c r="M65" s="596"/>
      <c r="N65" s="596"/>
    </row>
    <row r="66" spans="1:14" x14ac:dyDescent="0.2">
      <c r="A66" s="595"/>
      <c r="B66" s="595"/>
      <c r="C66" s="330"/>
      <c r="D66" s="706" t="s">
        <v>790</v>
      </c>
      <c r="E66" s="706"/>
      <c r="F66" s="706"/>
      <c r="G66" s="706"/>
      <c r="H66" s="706"/>
      <c r="I66" s="706"/>
      <c r="J66" s="330"/>
      <c r="K66" s="330"/>
      <c r="L66" s="330"/>
      <c r="M66" s="596"/>
      <c r="N66" s="596"/>
    </row>
    <row r="67" spans="1:14" x14ac:dyDescent="0.2">
      <c r="A67" s="595"/>
      <c r="B67" s="595"/>
      <c r="C67" s="330"/>
      <c r="D67" s="330"/>
      <c r="E67" s="330"/>
      <c r="F67" s="330"/>
      <c r="G67" s="330"/>
      <c r="H67" s="330"/>
      <c r="I67" s="330"/>
      <c r="J67" s="330"/>
      <c r="K67" s="330"/>
      <c r="L67" s="330"/>
      <c r="M67" s="596"/>
      <c r="N67" s="596"/>
    </row>
    <row r="68" spans="1:14" x14ac:dyDescent="0.2">
      <c r="A68" s="595"/>
      <c r="B68" s="595"/>
      <c r="C68" s="330"/>
      <c r="D68" s="330"/>
      <c r="E68" s="706" t="s">
        <v>783</v>
      </c>
      <c r="F68" s="706"/>
      <c r="G68" s="706"/>
      <c r="H68" s="598">
        <v>1</v>
      </c>
      <c r="I68" s="330"/>
      <c r="J68" s="330"/>
      <c r="K68" s="330"/>
      <c r="L68" s="330"/>
      <c r="M68" s="596"/>
      <c r="N68" s="596"/>
    </row>
    <row r="69" spans="1:14" x14ac:dyDescent="0.2">
      <c r="A69" s="595"/>
      <c r="B69" s="595"/>
      <c r="C69" s="330"/>
      <c r="D69" s="330"/>
      <c r="E69" s="706" t="s">
        <v>784</v>
      </c>
      <c r="F69" s="706"/>
      <c r="G69" s="330"/>
      <c r="H69" s="598">
        <v>0.83</v>
      </c>
      <c r="I69" s="330"/>
      <c r="J69" s="330"/>
      <c r="K69" s="330"/>
      <c r="L69" s="330"/>
      <c r="M69" s="596"/>
      <c r="N69" s="596"/>
    </row>
    <row r="70" spans="1:14" x14ac:dyDescent="0.2">
      <c r="A70" s="595"/>
      <c r="B70" s="595"/>
      <c r="C70" s="330"/>
      <c r="D70" s="330"/>
      <c r="E70" s="330"/>
      <c r="F70" s="330"/>
      <c r="G70" s="330"/>
      <c r="H70" s="330"/>
      <c r="I70" s="330"/>
      <c r="J70" s="330"/>
      <c r="K70" s="330"/>
      <c r="L70" s="330"/>
      <c r="M70" s="596"/>
      <c r="N70" s="596"/>
    </row>
    <row r="71" spans="1:14" x14ac:dyDescent="0.2">
      <c r="A71" s="595"/>
      <c r="B71" s="595"/>
      <c r="C71" s="330"/>
      <c r="D71" s="714" t="s">
        <v>791</v>
      </c>
      <c r="E71" s="714"/>
      <c r="F71" s="714"/>
      <c r="G71" s="714"/>
      <c r="H71" s="714"/>
      <c r="I71" s="714"/>
      <c r="J71" s="714"/>
      <c r="K71" s="714"/>
      <c r="L71" s="714"/>
      <c r="M71" s="596"/>
      <c r="N71" s="596"/>
    </row>
    <row r="72" spans="1:14" x14ac:dyDescent="0.2">
      <c r="A72" s="595"/>
      <c r="B72" s="595"/>
      <c r="C72" s="330"/>
      <c r="D72" s="714" t="s">
        <v>792</v>
      </c>
      <c r="E72" s="714"/>
      <c r="F72" s="714"/>
      <c r="G72" s="714"/>
      <c r="H72" s="714"/>
      <c r="I72" s="714"/>
      <c r="J72" s="714"/>
      <c r="K72" s="714"/>
      <c r="L72" s="714"/>
      <c r="M72" s="596"/>
      <c r="N72" s="596"/>
    </row>
    <row r="73" spans="1:14" x14ac:dyDescent="0.2">
      <c r="A73" s="595"/>
      <c r="B73" s="595"/>
      <c r="C73" s="330"/>
      <c r="D73" s="714" t="s">
        <v>793</v>
      </c>
      <c r="E73" s="714"/>
      <c r="F73" s="714"/>
      <c r="G73" s="714"/>
      <c r="H73" s="714"/>
      <c r="I73" s="714"/>
      <c r="J73" s="714"/>
      <c r="K73" s="714"/>
      <c r="L73" s="714"/>
      <c r="M73" s="596"/>
      <c r="N73" s="596"/>
    </row>
    <row r="74" spans="1:14" x14ac:dyDescent="0.2">
      <c r="A74" s="595"/>
      <c r="B74" s="595"/>
      <c r="C74" s="330"/>
      <c r="D74" s="714" t="s">
        <v>794</v>
      </c>
      <c r="E74" s="714"/>
      <c r="F74" s="330"/>
      <c r="G74" s="330"/>
      <c r="H74" s="330"/>
      <c r="I74" s="330"/>
      <c r="J74" s="330"/>
      <c r="K74" s="330"/>
      <c r="L74" s="330"/>
      <c r="M74" s="596"/>
      <c r="N74" s="596"/>
    </row>
    <row r="75" spans="1:14" x14ac:dyDescent="0.2">
      <c r="A75" s="595"/>
      <c r="B75" s="595"/>
      <c r="C75" s="330"/>
      <c r="D75" s="332"/>
      <c r="E75" s="332"/>
      <c r="F75" s="330"/>
      <c r="G75" s="330"/>
      <c r="H75" s="330"/>
      <c r="I75" s="330"/>
      <c r="J75" s="330"/>
      <c r="K75" s="330"/>
      <c r="L75" s="330"/>
      <c r="M75" s="596"/>
      <c r="N75" s="596"/>
    </row>
    <row r="76" spans="1:14" x14ac:dyDescent="0.2">
      <c r="A76" s="595"/>
      <c r="B76" s="595"/>
      <c r="C76" s="330"/>
      <c r="D76" s="332"/>
      <c r="E76" s="332"/>
      <c r="F76" s="330"/>
      <c r="G76" s="330"/>
      <c r="H76" s="330"/>
      <c r="I76" s="330"/>
      <c r="J76" s="330"/>
      <c r="K76" s="330"/>
      <c r="L76" s="330"/>
      <c r="M76" s="596"/>
      <c r="N76" s="596"/>
    </row>
    <row r="77" spans="1:14" x14ac:dyDescent="0.2">
      <c r="A77" s="595"/>
      <c r="B77" s="595"/>
      <c r="C77" s="330"/>
      <c r="D77" s="330"/>
      <c r="E77" s="330"/>
      <c r="F77" s="330"/>
      <c r="G77" s="330"/>
      <c r="H77" s="330"/>
      <c r="I77" s="330"/>
      <c r="J77" s="330"/>
      <c r="K77" s="330"/>
      <c r="L77" s="330"/>
      <c r="M77" s="596"/>
      <c r="N77" s="596"/>
    </row>
    <row r="78" spans="1:14" x14ac:dyDescent="0.2">
      <c r="A78" s="595"/>
      <c r="B78" s="595"/>
      <c r="C78" s="330"/>
      <c r="D78" s="714" t="s">
        <v>795</v>
      </c>
      <c r="E78" s="714"/>
      <c r="F78" s="714"/>
      <c r="G78" s="714"/>
      <c r="H78" s="714"/>
      <c r="I78" s="714"/>
      <c r="J78" s="714"/>
      <c r="K78" s="714"/>
      <c r="L78" s="714"/>
      <c r="M78" s="596"/>
      <c r="N78" s="596"/>
    </row>
    <row r="79" spans="1:14" x14ac:dyDescent="0.2">
      <c r="A79" s="595"/>
      <c r="B79" s="595"/>
      <c r="C79" s="330"/>
      <c r="D79" s="706" t="s">
        <v>796</v>
      </c>
      <c r="E79" s="706"/>
      <c r="F79" s="706"/>
      <c r="G79" s="706"/>
      <c r="H79" s="706"/>
      <c r="I79" s="706"/>
      <c r="J79" s="706"/>
      <c r="K79" s="706"/>
      <c r="L79" s="706"/>
      <c r="M79" s="596"/>
      <c r="N79" s="596"/>
    </row>
    <row r="80" spans="1:14" x14ac:dyDescent="0.2">
      <c r="A80" s="595"/>
      <c r="B80" s="595"/>
      <c r="C80" s="330"/>
      <c r="D80" s="706" t="s">
        <v>797</v>
      </c>
      <c r="E80" s="706"/>
      <c r="F80" s="706"/>
      <c r="G80" s="706"/>
      <c r="H80" s="706"/>
      <c r="I80" s="706"/>
      <c r="J80" s="706"/>
      <c r="K80" s="706"/>
      <c r="L80" s="706"/>
      <c r="M80" s="596"/>
      <c r="N80" s="596"/>
    </row>
    <row r="81" spans="1:14" x14ac:dyDescent="0.2">
      <c r="A81" s="595"/>
      <c r="B81" s="595"/>
      <c r="C81" s="330"/>
      <c r="D81" s="716"/>
      <c r="E81" s="716"/>
      <c r="F81" s="330"/>
      <c r="G81" s="330"/>
      <c r="H81" s="330"/>
      <c r="I81" s="330"/>
      <c r="J81" s="330"/>
      <c r="K81" s="330"/>
      <c r="L81" s="330"/>
      <c r="M81" s="596"/>
      <c r="N81" s="596"/>
    </row>
    <row r="82" spans="1:14" x14ac:dyDescent="0.2">
      <c r="A82" s="595"/>
      <c r="B82" s="595"/>
      <c r="C82" s="330"/>
      <c r="D82" s="330"/>
      <c r="E82" s="330"/>
      <c r="F82" s="330"/>
      <c r="G82" s="330"/>
      <c r="H82" s="330"/>
      <c r="I82" s="330"/>
      <c r="J82" s="330"/>
      <c r="K82" s="330"/>
      <c r="L82" s="330"/>
      <c r="M82" s="596"/>
      <c r="N82" s="596"/>
    </row>
    <row r="83" spans="1:14" x14ac:dyDescent="0.2">
      <c r="A83" s="595"/>
      <c r="B83" s="595"/>
      <c r="C83" s="330"/>
      <c r="D83" s="706" t="s">
        <v>754</v>
      </c>
      <c r="E83" s="706"/>
      <c r="F83" s="706"/>
      <c r="G83" s="706"/>
      <c r="H83" s="706"/>
      <c r="I83" s="706"/>
      <c r="J83" s="706"/>
      <c r="K83" s="706"/>
      <c r="L83" s="706"/>
      <c r="M83" s="713"/>
      <c r="N83" s="596"/>
    </row>
    <row r="84" spans="1:14" x14ac:dyDescent="0.2">
      <c r="A84" s="595"/>
      <c r="B84" s="595"/>
      <c r="C84" s="330"/>
      <c r="D84" s="706" t="s">
        <v>755</v>
      </c>
      <c r="E84" s="706"/>
      <c r="F84" s="706"/>
      <c r="G84" s="706"/>
      <c r="H84" s="330"/>
      <c r="I84" s="330"/>
      <c r="J84" s="330"/>
      <c r="K84" s="330"/>
      <c r="L84" s="330"/>
      <c r="M84" s="596"/>
      <c r="N84" s="596"/>
    </row>
    <row r="85" spans="1:14" x14ac:dyDescent="0.2">
      <c r="A85" s="595"/>
      <c r="B85" s="595"/>
      <c r="C85" s="330"/>
      <c r="D85" s="330"/>
      <c r="E85" s="330"/>
      <c r="F85" s="330"/>
      <c r="G85" s="330"/>
      <c r="H85" s="330"/>
      <c r="I85" s="330"/>
      <c r="J85" s="330"/>
      <c r="K85" s="330"/>
      <c r="L85" s="330"/>
      <c r="M85" s="596"/>
      <c r="N85" s="596"/>
    </row>
    <row r="86" spans="1:14" x14ac:dyDescent="0.2">
      <c r="A86" s="595"/>
      <c r="B86" s="595"/>
      <c r="C86" s="330"/>
      <c r="D86" s="330"/>
      <c r="E86" s="330"/>
      <c r="F86" s="330"/>
      <c r="G86" s="330"/>
      <c r="H86" s="330"/>
      <c r="I86" s="330"/>
      <c r="J86" s="330"/>
      <c r="K86" s="330"/>
      <c r="L86" s="330"/>
      <c r="M86" s="596"/>
      <c r="N86" s="596"/>
    </row>
    <row r="87" spans="1:14" x14ac:dyDescent="0.2">
      <c r="A87" s="595"/>
      <c r="B87" s="595"/>
      <c r="C87" s="330"/>
      <c r="D87" s="330"/>
      <c r="E87" s="330"/>
      <c r="F87" s="330"/>
      <c r="G87" s="330"/>
      <c r="H87" s="330"/>
      <c r="I87" s="330"/>
      <c r="J87" s="330"/>
      <c r="K87" s="330"/>
      <c r="L87" s="330"/>
      <c r="M87" s="596"/>
      <c r="N87" s="596"/>
    </row>
    <row r="88" spans="1:14" ht="13.5" thickBot="1" x14ac:dyDescent="0.25">
      <c r="A88" s="595"/>
      <c r="B88" s="599"/>
      <c r="C88" s="600"/>
      <c r="D88" s="600"/>
      <c r="E88" s="600"/>
      <c r="F88" s="600"/>
      <c r="G88" s="600"/>
      <c r="H88" s="600"/>
      <c r="I88" s="600"/>
      <c r="J88" s="600"/>
      <c r="K88" s="600"/>
      <c r="L88" s="600"/>
      <c r="M88" s="601"/>
      <c r="N88" s="596"/>
    </row>
    <row r="89" spans="1:14" x14ac:dyDescent="0.2">
      <c r="A89" s="595"/>
      <c r="B89" s="330"/>
      <c r="C89" s="330"/>
      <c r="D89" s="330"/>
      <c r="E89" s="330"/>
      <c r="F89" s="330"/>
      <c r="G89" s="330"/>
      <c r="H89" s="330"/>
      <c r="I89" s="330"/>
      <c r="J89" s="330"/>
      <c r="K89" s="330"/>
      <c r="L89" s="330"/>
      <c r="M89" s="330"/>
      <c r="N89" s="596"/>
    </row>
    <row r="90" spans="1:14" x14ac:dyDescent="0.2">
      <c r="A90" s="595"/>
      <c r="B90" s="330"/>
      <c r="C90" s="715" t="s">
        <v>798</v>
      </c>
      <c r="D90" s="715"/>
      <c r="E90" s="715"/>
      <c r="F90" s="715"/>
      <c r="G90" s="715"/>
      <c r="H90" s="715"/>
      <c r="I90" s="715"/>
      <c r="J90" s="715"/>
      <c r="K90" s="715"/>
      <c r="L90" s="715"/>
      <c r="M90" s="330"/>
      <c r="N90" s="596"/>
    </row>
    <row r="91" spans="1:14" x14ac:dyDescent="0.2">
      <c r="A91" s="595"/>
      <c r="B91" s="330"/>
      <c r="C91" s="715" t="s">
        <v>799</v>
      </c>
      <c r="D91" s="715"/>
      <c r="E91" s="715"/>
      <c r="F91" s="715"/>
      <c r="G91" s="715"/>
      <c r="H91" s="715"/>
      <c r="I91" s="715"/>
      <c r="J91" s="715"/>
      <c r="K91" s="715"/>
      <c r="L91" s="715"/>
      <c r="M91" s="330"/>
      <c r="N91" s="596"/>
    </row>
    <row r="92" spans="1:14" ht="13.5" thickBot="1" x14ac:dyDescent="0.25">
      <c r="A92" s="599"/>
      <c r="B92" s="600"/>
      <c r="C92" s="600"/>
      <c r="D92" s="600"/>
      <c r="E92" s="600"/>
      <c r="F92" s="600"/>
      <c r="G92" s="600"/>
      <c r="H92" s="600"/>
      <c r="I92" s="600"/>
      <c r="J92" s="600"/>
      <c r="K92" s="600"/>
      <c r="L92" s="600"/>
      <c r="M92" s="600"/>
      <c r="N92" s="601"/>
    </row>
  </sheetData>
  <mergeCells count="61">
    <mergeCell ref="C91:L91"/>
    <mergeCell ref="D79:L79"/>
    <mergeCell ref="D80:L80"/>
    <mergeCell ref="D81:E81"/>
    <mergeCell ref="D83:M83"/>
    <mergeCell ref="D84:G84"/>
    <mergeCell ref="C90:L90"/>
    <mergeCell ref="D78:L78"/>
    <mergeCell ref="E61:L61"/>
    <mergeCell ref="E62:F62"/>
    <mergeCell ref="D64:E64"/>
    <mergeCell ref="D65:L65"/>
    <mergeCell ref="D66:I66"/>
    <mergeCell ref="E68:G68"/>
    <mergeCell ref="E69:F69"/>
    <mergeCell ref="D71:L71"/>
    <mergeCell ref="D72:L72"/>
    <mergeCell ref="D73:L73"/>
    <mergeCell ref="D74:E74"/>
    <mergeCell ref="E59:F59"/>
    <mergeCell ref="E44:J44"/>
    <mergeCell ref="D46:M46"/>
    <mergeCell ref="D47:G47"/>
    <mergeCell ref="F49:L49"/>
    <mergeCell ref="F50:L50"/>
    <mergeCell ref="F51:I51"/>
    <mergeCell ref="D53:F53"/>
    <mergeCell ref="D54:L54"/>
    <mergeCell ref="D55:L55"/>
    <mergeCell ref="D56:E56"/>
    <mergeCell ref="E58:G58"/>
    <mergeCell ref="E43:L43"/>
    <mergeCell ref="D29:M29"/>
    <mergeCell ref="D30:F30"/>
    <mergeCell ref="D32:E32"/>
    <mergeCell ref="D33:J33"/>
    <mergeCell ref="E35:F35"/>
    <mergeCell ref="E36:F36"/>
    <mergeCell ref="D38:I38"/>
    <mergeCell ref="E39:M39"/>
    <mergeCell ref="E40:I40"/>
    <mergeCell ref="E41:L41"/>
    <mergeCell ref="E42:H42"/>
    <mergeCell ref="D28:L28"/>
    <mergeCell ref="E13:J13"/>
    <mergeCell ref="D15:L15"/>
    <mergeCell ref="D16:L16"/>
    <mergeCell ref="D17:E17"/>
    <mergeCell ref="D19:M19"/>
    <mergeCell ref="D20:G20"/>
    <mergeCell ref="D22:G22"/>
    <mergeCell ref="D23:M23"/>
    <mergeCell ref="D24:L24"/>
    <mergeCell ref="D25:G25"/>
    <mergeCell ref="D27:F27"/>
    <mergeCell ref="D11:E11"/>
    <mergeCell ref="B2:M2"/>
    <mergeCell ref="B3:M3"/>
    <mergeCell ref="B7:M7"/>
    <mergeCell ref="D9:E9"/>
    <mergeCell ref="D10:L10"/>
  </mergeCells>
  <pageMargins left="0.7" right="0.7" top="0.75" bottom="0.75" header="0.3" footer="0.3"/>
  <pageSetup paperSize="9" orientation="landscape" horizontalDpi="4294967294" verticalDpi="4294967294"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tabColor rgb="FF00B050"/>
  </sheetPr>
  <dimension ref="A1:G61"/>
  <sheetViews>
    <sheetView topLeftCell="A16" zoomScaleNormal="100" workbookViewId="0">
      <selection activeCell="B58" sqref="B58:F58"/>
    </sheetView>
  </sheetViews>
  <sheetFormatPr defaultRowHeight="15" x14ac:dyDescent="0.2"/>
  <cols>
    <col min="1" max="1" width="5.42578125" style="528" customWidth="1"/>
    <col min="2" max="2" width="36.140625" style="528" customWidth="1"/>
    <col min="3" max="3" width="13.5703125" style="528" customWidth="1"/>
    <col min="4" max="4" width="5.85546875" style="528" customWidth="1"/>
    <col min="5" max="6" width="14.5703125" style="528" customWidth="1"/>
    <col min="7" max="7" width="1.85546875" style="528" customWidth="1"/>
    <col min="8" max="214" width="9.140625" style="528"/>
    <col min="215" max="215" width="2.85546875" style="528" customWidth="1"/>
    <col min="216" max="216" width="35.5703125" style="528" customWidth="1"/>
    <col min="217" max="217" width="29.140625" style="528" customWidth="1"/>
    <col min="218" max="218" width="4.42578125" style="528" customWidth="1"/>
    <col min="219" max="219" width="8.85546875" style="528" customWidth="1"/>
    <col min="220" max="220" width="0.85546875" style="528" customWidth="1"/>
    <col min="221" max="221" width="12.5703125" style="528" customWidth="1"/>
    <col min="222" max="222" width="1.85546875" style="528" customWidth="1"/>
    <col min="223" max="255" width="9.140625" style="528"/>
    <col min="256" max="256" width="5.42578125" style="528" customWidth="1"/>
    <col min="257" max="257" width="36.140625" style="528" customWidth="1"/>
    <col min="258" max="258" width="13.5703125" style="528" customWidth="1"/>
    <col min="259" max="259" width="5.85546875" style="528" customWidth="1"/>
    <col min="260" max="261" width="14.5703125" style="528" customWidth="1"/>
    <col min="262" max="262" width="1.85546875" style="528" customWidth="1"/>
    <col min="263" max="470" width="9.140625" style="528"/>
    <col min="471" max="471" width="2.85546875" style="528" customWidth="1"/>
    <col min="472" max="472" width="35.5703125" style="528" customWidth="1"/>
    <col min="473" max="473" width="29.140625" style="528" customWidth="1"/>
    <col min="474" max="474" width="4.42578125" style="528" customWidth="1"/>
    <col min="475" max="475" width="8.85546875" style="528" customWidth="1"/>
    <col min="476" max="476" width="0.85546875" style="528" customWidth="1"/>
    <col min="477" max="477" width="12.5703125" style="528" customWidth="1"/>
    <col min="478" max="478" width="1.85546875" style="528" customWidth="1"/>
    <col min="479" max="511" width="9.140625" style="528"/>
    <col min="512" max="512" width="5.42578125" style="528" customWidth="1"/>
    <col min="513" max="513" width="36.140625" style="528" customWidth="1"/>
    <col min="514" max="514" width="13.5703125" style="528" customWidth="1"/>
    <col min="515" max="515" width="5.85546875" style="528" customWidth="1"/>
    <col min="516" max="517" width="14.5703125" style="528" customWidth="1"/>
    <col min="518" max="518" width="1.85546875" style="528" customWidth="1"/>
    <col min="519" max="726" width="9.140625" style="528"/>
    <col min="727" max="727" width="2.85546875" style="528" customWidth="1"/>
    <col min="728" max="728" width="35.5703125" style="528" customWidth="1"/>
    <col min="729" max="729" width="29.140625" style="528" customWidth="1"/>
    <col min="730" max="730" width="4.42578125" style="528" customWidth="1"/>
    <col min="731" max="731" width="8.85546875" style="528" customWidth="1"/>
    <col min="732" max="732" width="0.85546875" style="528" customWidth="1"/>
    <col min="733" max="733" width="12.5703125" style="528" customWidth="1"/>
    <col min="734" max="734" width="1.85546875" style="528" customWidth="1"/>
    <col min="735" max="767" width="9.140625" style="528"/>
    <col min="768" max="768" width="5.42578125" style="528" customWidth="1"/>
    <col min="769" max="769" width="36.140625" style="528" customWidth="1"/>
    <col min="770" max="770" width="13.5703125" style="528" customWidth="1"/>
    <col min="771" max="771" width="5.85546875" style="528" customWidth="1"/>
    <col min="772" max="773" width="14.5703125" style="528" customWidth="1"/>
    <col min="774" max="774" width="1.85546875" style="528" customWidth="1"/>
    <col min="775" max="982" width="9.140625" style="528"/>
    <col min="983" max="983" width="2.85546875" style="528" customWidth="1"/>
    <col min="984" max="984" width="35.5703125" style="528" customWidth="1"/>
    <col min="985" max="985" width="29.140625" style="528" customWidth="1"/>
    <col min="986" max="986" width="4.42578125" style="528" customWidth="1"/>
    <col min="987" max="987" width="8.85546875" style="528" customWidth="1"/>
    <col min="988" max="988" width="0.85546875" style="528" customWidth="1"/>
    <col min="989" max="989" width="12.5703125" style="528" customWidth="1"/>
    <col min="990" max="990" width="1.85546875" style="528" customWidth="1"/>
    <col min="991" max="1023" width="9.140625" style="528"/>
    <col min="1024" max="1024" width="5.42578125" style="528" customWidth="1"/>
    <col min="1025" max="1025" width="36.140625" style="528" customWidth="1"/>
    <col min="1026" max="1026" width="13.5703125" style="528" customWidth="1"/>
    <col min="1027" max="1027" width="5.85546875" style="528" customWidth="1"/>
    <col min="1028" max="1029" width="14.5703125" style="528" customWidth="1"/>
    <col min="1030" max="1030" width="1.85546875" style="528" customWidth="1"/>
    <col min="1031" max="1238" width="9.140625" style="528"/>
    <col min="1239" max="1239" width="2.85546875" style="528" customWidth="1"/>
    <col min="1240" max="1240" width="35.5703125" style="528" customWidth="1"/>
    <col min="1241" max="1241" width="29.140625" style="528" customWidth="1"/>
    <col min="1242" max="1242" width="4.42578125" style="528" customWidth="1"/>
    <col min="1243" max="1243" width="8.85546875" style="528" customWidth="1"/>
    <col min="1244" max="1244" width="0.85546875" style="528" customWidth="1"/>
    <col min="1245" max="1245" width="12.5703125" style="528" customWidth="1"/>
    <col min="1246" max="1246" width="1.85546875" style="528" customWidth="1"/>
    <col min="1247" max="1279" width="9.140625" style="528"/>
    <col min="1280" max="1280" width="5.42578125" style="528" customWidth="1"/>
    <col min="1281" max="1281" width="36.140625" style="528" customWidth="1"/>
    <col min="1282" max="1282" width="13.5703125" style="528" customWidth="1"/>
    <col min="1283" max="1283" width="5.85546875" style="528" customWidth="1"/>
    <col min="1284" max="1285" width="14.5703125" style="528" customWidth="1"/>
    <col min="1286" max="1286" width="1.85546875" style="528" customWidth="1"/>
    <col min="1287" max="1494" width="9.140625" style="528"/>
    <col min="1495" max="1495" width="2.85546875" style="528" customWidth="1"/>
    <col min="1496" max="1496" width="35.5703125" style="528" customWidth="1"/>
    <col min="1497" max="1497" width="29.140625" style="528" customWidth="1"/>
    <col min="1498" max="1498" width="4.42578125" style="528" customWidth="1"/>
    <col min="1499" max="1499" width="8.85546875" style="528" customWidth="1"/>
    <col min="1500" max="1500" width="0.85546875" style="528" customWidth="1"/>
    <col min="1501" max="1501" width="12.5703125" style="528" customWidth="1"/>
    <col min="1502" max="1502" width="1.85546875" style="528" customWidth="1"/>
    <col min="1503" max="1535" width="9.140625" style="528"/>
    <col min="1536" max="1536" width="5.42578125" style="528" customWidth="1"/>
    <col min="1537" max="1537" width="36.140625" style="528" customWidth="1"/>
    <col min="1538" max="1538" width="13.5703125" style="528" customWidth="1"/>
    <col min="1539" max="1539" width="5.85546875" style="528" customWidth="1"/>
    <col min="1540" max="1541" width="14.5703125" style="528" customWidth="1"/>
    <col min="1542" max="1542" width="1.85546875" style="528" customWidth="1"/>
    <col min="1543" max="1750" width="9.140625" style="528"/>
    <col min="1751" max="1751" width="2.85546875" style="528" customWidth="1"/>
    <col min="1752" max="1752" width="35.5703125" style="528" customWidth="1"/>
    <col min="1753" max="1753" width="29.140625" style="528" customWidth="1"/>
    <col min="1754" max="1754" width="4.42578125" style="528" customWidth="1"/>
    <col min="1755" max="1755" width="8.85546875" style="528" customWidth="1"/>
    <col min="1756" max="1756" width="0.85546875" style="528" customWidth="1"/>
    <col min="1757" max="1757" width="12.5703125" style="528" customWidth="1"/>
    <col min="1758" max="1758" width="1.85546875" style="528" customWidth="1"/>
    <col min="1759" max="1791" width="9.140625" style="528"/>
    <col min="1792" max="1792" width="5.42578125" style="528" customWidth="1"/>
    <col min="1793" max="1793" width="36.140625" style="528" customWidth="1"/>
    <col min="1794" max="1794" width="13.5703125" style="528" customWidth="1"/>
    <col min="1795" max="1795" width="5.85546875" style="528" customWidth="1"/>
    <col min="1796" max="1797" width="14.5703125" style="528" customWidth="1"/>
    <col min="1798" max="1798" width="1.85546875" style="528" customWidth="1"/>
    <col min="1799" max="2006" width="9.140625" style="528"/>
    <col min="2007" max="2007" width="2.85546875" style="528" customWidth="1"/>
    <col min="2008" max="2008" width="35.5703125" style="528" customWidth="1"/>
    <col min="2009" max="2009" width="29.140625" style="528" customWidth="1"/>
    <col min="2010" max="2010" width="4.42578125" style="528" customWidth="1"/>
    <col min="2011" max="2011" width="8.85546875" style="528" customWidth="1"/>
    <col min="2012" max="2012" width="0.85546875" style="528" customWidth="1"/>
    <col min="2013" max="2013" width="12.5703125" style="528" customWidth="1"/>
    <col min="2014" max="2014" width="1.85546875" style="528" customWidth="1"/>
    <col min="2015" max="2047" width="9.140625" style="528"/>
    <col min="2048" max="2048" width="5.42578125" style="528" customWidth="1"/>
    <col min="2049" max="2049" width="36.140625" style="528" customWidth="1"/>
    <col min="2050" max="2050" width="13.5703125" style="528" customWidth="1"/>
    <col min="2051" max="2051" width="5.85546875" style="528" customWidth="1"/>
    <col min="2052" max="2053" width="14.5703125" style="528" customWidth="1"/>
    <col min="2054" max="2054" width="1.85546875" style="528" customWidth="1"/>
    <col min="2055" max="2262" width="9.140625" style="528"/>
    <col min="2263" max="2263" width="2.85546875" style="528" customWidth="1"/>
    <col min="2264" max="2264" width="35.5703125" style="528" customWidth="1"/>
    <col min="2265" max="2265" width="29.140625" style="528" customWidth="1"/>
    <col min="2266" max="2266" width="4.42578125" style="528" customWidth="1"/>
    <col min="2267" max="2267" width="8.85546875" style="528" customWidth="1"/>
    <col min="2268" max="2268" width="0.85546875" style="528" customWidth="1"/>
    <col min="2269" max="2269" width="12.5703125" style="528" customWidth="1"/>
    <col min="2270" max="2270" width="1.85546875" style="528" customWidth="1"/>
    <col min="2271" max="2303" width="9.140625" style="528"/>
    <col min="2304" max="2304" width="5.42578125" style="528" customWidth="1"/>
    <col min="2305" max="2305" width="36.140625" style="528" customWidth="1"/>
    <col min="2306" max="2306" width="13.5703125" style="528" customWidth="1"/>
    <col min="2307" max="2307" width="5.85546875" style="528" customWidth="1"/>
    <col min="2308" max="2309" width="14.5703125" style="528" customWidth="1"/>
    <col min="2310" max="2310" width="1.85546875" style="528" customWidth="1"/>
    <col min="2311" max="2518" width="9.140625" style="528"/>
    <col min="2519" max="2519" width="2.85546875" style="528" customWidth="1"/>
    <col min="2520" max="2520" width="35.5703125" style="528" customWidth="1"/>
    <col min="2521" max="2521" width="29.140625" style="528" customWidth="1"/>
    <col min="2522" max="2522" width="4.42578125" style="528" customWidth="1"/>
    <col min="2523" max="2523" width="8.85546875" style="528" customWidth="1"/>
    <col min="2524" max="2524" width="0.85546875" style="528" customWidth="1"/>
    <col min="2525" max="2525" width="12.5703125" style="528" customWidth="1"/>
    <col min="2526" max="2526" width="1.85546875" style="528" customWidth="1"/>
    <col min="2527" max="2559" width="9.140625" style="528"/>
    <col min="2560" max="2560" width="5.42578125" style="528" customWidth="1"/>
    <col min="2561" max="2561" width="36.140625" style="528" customWidth="1"/>
    <col min="2562" max="2562" width="13.5703125" style="528" customWidth="1"/>
    <col min="2563" max="2563" width="5.85546875" style="528" customWidth="1"/>
    <col min="2564" max="2565" width="14.5703125" style="528" customWidth="1"/>
    <col min="2566" max="2566" width="1.85546875" style="528" customWidth="1"/>
    <col min="2567" max="2774" width="9.140625" style="528"/>
    <col min="2775" max="2775" width="2.85546875" style="528" customWidth="1"/>
    <col min="2776" max="2776" width="35.5703125" style="528" customWidth="1"/>
    <col min="2777" max="2777" width="29.140625" style="528" customWidth="1"/>
    <col min="2778" max="2778" width="4.42578125" style="528" customWidth="1"/>
    <col min="2779" max="2779" width="8.85546875" style="528" customWidth="1"/>
    <col min="2780" max="2780" width="0.85546875" style="528" customWidth="1"/>
    <col min="2781" max="2781" width="12.5703125" style="528" customWidth="1"/>
    <col min="2782" max="2782" width="1.85546875" style="528" customWidth="1"/>
    <col min="2783" max="2815" width="9.140625" style="528"/>
    <col min="2816" max="2816" width="5.42578125" style="528" customWidth="1"/>
    <col min="2817" max="2817" width="36.140625" style="528" customWidth="1"/>
    <col min="2818" max="2818" width="13.5703125" style="528" customWidth="1"/>
    <col min="2819" max="2819" width="5.85546875" style="528" customWidth="1"/>
    <col min="2820" max="2821" width="14.5703125" style="528" customWidth="1"/>
    <col min="2822" max="2822" width="1.85546875" style="528" customWidth="1"/>
    <col min="2823" max="3030" width="9.140625" style="528"/>
    <col min="3031" max="3031" width="2.85546875" style="528" customWidth="1"/>
    <col min="3032" max="3032" width="35.5703125" style="528" customWidth="1"/>
    <col min="3033" max="3033" width="29.140625" style="528" customWidth="1"/>
    <col min="3034" max="3034" width="4.42578125" style="528" customWidth="1"/>
    <col min="3035" max="3035" width="8.85546875" style="528" customWidth="1"/>
    <col min="3036" max="3036" width="0.85546875" style="528" customWidth="1"/>
    <col min="3037" max="3037" width="12.5703125" style="528" customWidth="1"/>
    <col min="3038" max="3038" width="1.85546875" style="528" customWidth="1"/>
    <col min="3039" max="3071" width="9.140625" style="528"/>
    <col min="3072" max="3072" width="5.42578125" style="528" customWidth="1"/>
    <col min="3073" max="3073" width="36.140625" style="528" customWidth="1"/>
    <col min="3074" max="3074" width="13.5703125" style="528" customWidth="1"/>
    <col min="3075" max="3075" width="5.85546875" style="528" customWidth="1"/>
    <col min="3076" max="3077" width="14.5703125" style="528" customWidth="1"/>
    <col min="3078" max="3078" width="1.85546875" style="528" customWidth="1"/>
    <col min="3079" max="3286" width="9.140625" style="528"/>
    <col min="3287" max="3287" width="2.85546875" style="528" customWidth="1"/>
    <col min="3288" max="3288" width="35.5703125" style="528" customWidth="1"/>
    <col min="3289" max="3289" width="29.140625" style="528" customWidth="1"/>
    <col min="3290" max="3290" width="4.42578125" style="528" customWidth="1"/>
    <col min="3291" max="3291" width="8.85546875" style="528" customWidth="1"/>
    <col min="3292" max="3292" width="0.85546875" style="528" customWidth="1"/>
    <col min="3293" max="3293" width="12.5703125" style="528" customWidth="1"/>
    <col min="3294" max="3294" width="1.85546875" style="528" customWidth="1"/>
    <col min="3295" max="3327" width="9.140625" style="528"/>
    <col min="3328" max="3328" width="5.42578125" style="528" customWidth="1"/>
    <col min="3329" max="3329" width="36.140625" style="528" customWidth="1"/>
    <col min="3330" max="3330" width="13.5703125" style="528" customWidth="1"/>
    <col min="3331" max="3331" width="5.85546875" style="528" customWidth="1"/>
    <col min="3332" max="3333" width="14.5703125" style="528" customWidth="1"/>
    <col min="3334" max="3334" width="1.85546875" style="528" customWidth="1"/>
    <col min="3335" max="3542" width="9.140625" style="528"/>
    <col min="3543" max="3543" width="2.85546875" style="528" customWidth="1"/>
    <col min="3544" max="3544" width="35.5703125" style="528" customWidth="1"/>
    <col min="3545" max="3545" width="29.140625" style="528" customWidth="1"/>
    <col min="3546" max="3546" width="4.42578125" style="528" customWidth="1"/>
    <col min="3547" max="3547" width="8.85546875" style="528" customWidth="1"/>
    <col min="3548" max="3548" width="0.85546875" style="528" customWidth="1"/>
    <col min="3549" max="3549" width="12.5703125" style="528" customWidth="1"/>
    <col min="3550" max="3550" width="1.85546875" style="528" customWidth="1"/>
    <col min="3551" max="3583" width="9.140625" style="528"/>
    <col min="3584" max="3584" width="5.42578125" style="528" customWidth="1"/>
    <col min="3585" max="3585" width="36.140625" style="528" customWidth="1"/>
    <col min="3586" max="3586" width="13.5703125" style="528" customWidth="1"/>
    <col min="3587" max="3587" width="5.85546875" style="528" customWidth="1"/>
    <col min="3588" max="3589" width="14.5703125" style="528" customWidth="1"/>
    <col min="3590" max="3590" width="1.85546875" style="528" customWidth="1"/>
    <col min="3591" max="3798" width="9.140625" style="528"/>
    <col min="3799" max="3799" width="2.85546875" style="528" customWidth="1"/>
    <col min="3800" max="3800" width="35.5703125" style="528" customWidth="1"/>
    <col min="3801" max="3801" width="29.140625" style="528" customWidth="1"/>
    <col min="3802" max="3802" width="4.42578125" style="528" customWidth="1"/>
    <col min="3803" max="3803" width="8.85546875" style="528" customWidth="1"/>
    <col min="3804" max="3804" width="0.85546875" style="528" customWidth="1"/>
    <col min="3805" max="3805" width="12.5703125" style="528" customWidth="1"/>
    <col min="3806" max="3806" width="1.85546875" style="528" customWidth="1"/>
    <col min="3807" max="3839" width="9.140625" style="528"/>
    <col min="3840" max="3840" width="5.42578125" style="528" customWidth="1"/>
    <col min="3841" max="3841" width="36.140625" style="528" customWidth="1"/>
    <col min="3842" max="3842" width="13.5703125" style="528" customWidth="1"/>
    <col min="3843" max="3843" width="5.85546875" style="528" customWidth="1"/>
    <col min="3844" max="3845" width="14.5703125" style="528" customWidth="1"/>
    <col min="3846" max="3846" width="1.85546875" style="528" customWidth="1"/>
    <col min="3847" max="4054" width="9.140625" style="528"/>
    <col min="4055" max="4055" width="2.85546875" style="528" customWidth="1"/>
    <col min="4056" max="4056" width="35.5703125" style="528" customWidth="1"/>
    <col min="4057" max="4057" width="29.140625" style="528" customWidth="1"/>
    <col min="4058" max="4058" width="4.42578125" style="528" customWidth="1"/>
    <col min="4059" max="4059" width="8.85546875" style="528" customWidth="1"/>
    <col min="4060" max="4060" width="0.85546875" style="528" customWidth="1"/>
    <col min="4061" max="4061" width="12.5703125" style="528" customWidth="1"/>
    <col min="4062" max="4062" width="1.85546875" style="528" customWidth="1"/>
    <col min="4063" max="4095" width="9.140625" style="528"/>
    <col min="4096" max="4096" width="5.42578125" style="528" customWidth="1"/>
    <col min="4097" max="4097" width="36.140625" style="528" customWidth="1"/>
    <col min="4098" max="4098" width="13.5703125" style="528" customWidth="1"/>
    <col min="4099" max="4099" width="5.85546875" style="528" customWidth="1"/>
    <col min="4100" max="4101" width="14.5703125" style="528" customWidth="1"/>
    <col min="4102" max="4102" width="1.85546875" style="528" customWidth="1"/>
    <col min="4103" max="4310" width="9.140625" style="528"/>
    <col min="4311" max="4311" width="2.85546875" style="528" customWidth="1"/>
    <col min="4312" max="4312" width="35.5703125" style="528" customWidth="1"/>
    <col min="4313" max="4313" width="29.140625" style="528" customWidth="1"/>
    <col min="4314" max="4314" width="4.42578125" style="528" customWidth="1"/>
    <col min="4315" max="4315" width="8.85546875" style="528" customWidth="1"/>
    <col min="4316" max="4316" width="0.85546875" style="528" customWidth="1"/>
    <col min="4317" max="4317" width="12.5703125" style="528" customWidth="1"/>
    <col min="4318" max="4318" width="1.85546875" style="528" customWidth="1"/>
    <col min="4319" max="4351" width="9.140625" style="528"/>
    <col min="4352" max="4352" width="5.42578125" style="528" customWidth="1"/>
    <col min="4353" max="4353" width="36.140625" style="528" customWidth="1"/>
    <col min="4354" max="4354" width="13.5703125" style="528" customWidth="1"/>
    <col min="4355" max="4355" width="5.85546875" style="528" customWidth="1"/>
    <col min="4356" max="4357" width="14.5703125" style="528" customWidth="1"/>
    <col min="4358" max="4358" width="1.85546875" style="528" customWidth="1"/>
    <col min="4359" max="4566" width="9.140625" style="528"/>
    <col min="4567" max="4567" width="2.85546875" style="528" customWidth="1"/>
    <col min="4568" max="4568" width="35.5703125" style="528" customWidth="1"/>
    <col min="4569" max="4569" width="29.140625" style="528" customWidth="1"/>
    <col min="4570" max="4570" width="4.42578125" style="528" customWidth="1"/>
    <col min="4571" max="4571" width="8.85546875" style="528" customWidth="1"/>
    <col min="4572" max="4572" width="0.85546875" style="528" customWidth="1"/>
    <col min="4573" max="4573" width="12.5703125" style="528" customWidth="1"/>
    <col min="4574" max="4574" width="1.85546875" style="528" customWidth="1"/>
    <col min="4575" max="4607" width="9.140625" style="528"/>
    <col min="4608" max="4608" width="5.42578125" style="528" customWidth="1"/>
    <col min="4609" max="4609" width="36.140625" style="528" customWidth="1"/>
    <col min="4610" max="4610" width="13.5703125" style="528" customWidth="1"/>
    <col min="4611" max="4611" width="5.85546875" style="528" customWidth="1"/>
    <col min="4612" max="4613" width="14.5703125" style="528" customWidth="1"/>
    <col min="4614" max="4614" width="1.85546875" style="528" customWidth="1"/>
    <col min="4615" max="4822" width="9.140625" style="528"/>
    <col min="4823" max="4823" width="2.85546875" style="528" customWidth="1"/>
    <col min="4824" max="4824" width="35.5703125" style="528" customWidth="1"/>
    <col min="4825" max="4825" width="29.140625" style="528" customWidth="1"/>
    <col min="4826" max="4826" width="4.42578125" style="528" customWidth="1"/>
    <col min="4827" max="4827" width="8.85546875" style="528" customWidth="1"/>
    <col min="4828" max="4828" width="0.85546875" style="528" customWidth="1"/>
    <col min="4829" max="4829" width="12.5703125" style="528" customWidth="1"/>
    <col min="4830" max="4830" width="1.85546875" style="528" customWidth="1"/>
    <col min="4831" max="4863" width="9.140625" style="528"/>
    <col min="4864" max="4864" width="5.42578125" style="528" customWidth="1"/>
    <col min="4865" max="4865" width="36.140625" style="528" customWidth="1"/>
    <col min="4866" max="4866" width="13.5703125" style="528" customWidth="1"/>
    <col min="4867" max="4867" width="5.85546875" style="528" customWidth="1"/>
    <col min="4868" max="4869" width="14.5703125" style="528" customWidth="1"/>
    <col min="4870" max="4870" width="1.85546875" style="528" customWidth="1"/>
    <col min="4871" max="5078" width="9.140625" style="528"/>
    <col min="5079" max="5079" width="2.85546875" style="528" customWidth="1"/>
    <col min="5080" max="5080" width="35.5703125" style="528" customWidth="1"/>
    <col min="5081" max="5081" width="29.140625" style="528" customWidth="1"/>
    <col min="5082" max="5082" width="4.42578125" style="528" customWidth="1"/>
    <col min="5083" max="5083" width="8.85546875" style="528" customWidth="1"/>
    <col min="5084" max="5084" width="0.85546875" style="528" customWidth="1"/>
    <col min="5085" max="5085" width="12.5703125" style="528" customWidth="1"/>
    <col min="5086" max="5086" width="1.85546875" style="528" customWidth="1"/>
    <col min="5087" max="5119" width="9.140625" style="528"/>
    <col min="5120" max="5120" width="5.42578125" style="528" customWidth="1"/>
    <col min="5121" max="5121" width="36.140625" style="528" customWidth="1"/>
    <col min="5122" max="5122" width="13.5703125" style="528" customWidth="1"/>
    <col min="5123" max="5123" width="5.85546875" style="528" customWidth="1"/>
    <col min="5124" max="5125" width="14.5703125" style="528" customWidth="1"/>
    <col min="5126" max="5126" width="1.85546875" style="528" customWidth="1"/>
    <col min="5127" max="5334" width="9.140625" style="528"/>
    <col min="5335" max="5335" width="2.85546875" style="528" customWidth="1"/>
    <col min="5336" max="5336" width="35.5703125" style="528" customWidth="1"/>
    <col min="5337" max="5337" width="29.140625" style="528" customWidth="1"/>
    <col min="5338" max="5338" width="4.42578125" style="528" customWidth="1"/>
    <col min="5339" max="5339" width="8.85546875" style="528" customWidth="1"/>
    <col min="5340" max="5340" width="0.85546875" style="528" customWidth="1"/>
    <col min="5341" max="5341" width="12.5703125" style="528" customWidth="1"/>
    <col min="5342" max="5342" width="1.85546875" style="528" customWidth="1"/>
    <col min="5343" max="5375" width="9.140625" style="528"/>
    <col min="5376" max="5376" width="5.42578125" style="528" customWidth="1"/>
    <col min="5377" max="5377" width="36.140625" style="528" customWidth="1"/>
    <col min="5378" max="5378" width="13.5703125" style="528" customWidth="1"/>
    <col min="5379" max="5379" width="5.85546875" style="528" customWidth="1"/>
    <col min="5380" max="5381" width="14.5703125" style="528" customWidth="1"/>
    <col min="5382" max="5382" width="1.85546875" style="528" customWidth="1"/>
    <col min="5383" max="5590" width="9.140625" style="528"/>
    <col min="5591" max="5591" width="2.85546875" style="528" customWidth="1"/>
    <col min="5592" max="5592" width="35.5703125" style="528" customWidth="1"/>
    <col min="5593" max="5593" width="29.140625" style="528" customWidth="1"/>
    <col min="5594" max="5594" width="4.42578125" style="528" customWidth="1"/>
    <col min="5595" max="5595" width="8.85546875" style="528" customWidth="1"/>
    <col min="5596" max="5596" width="0.85546875" style="528" customWidth="1"/>
    <col min="5597" max="5597" width="12.5703125" style="528" customWidth="1"/>
    <col min="5598" max="5598" width="1.85546875" style="528" customWidth="1"/>
    <col min="5599" max="5631" width="9.140625" style="528"/>
    <col min="5632" max="5632" width="5.42578125" style="528" customWidth="1"/>
    <col min="5633" max="5633" width="36.140625" style="528" customWidth="1"/>
    <col min="5634" max="5634" width="13.5703125" style="528" customWidth="1"/>
    <col min="5635" max="5635" width="5.85546875" style="528" customWidth="1"/>
    <col min="5636" max="5637" width="14.5703125" style="528" customWidth="1"/>
    <col min="5638" max="5638" width="1.85546875" style="528" customWidth="1"/>
    <col min="5639" max="5846" width="9.140625" style="528"/>
    <col min="5847" max="5847" width="2.85546875" style="528" customWidth="1"/>
    <col min="5848" max="5848" width="35.5703125" style="528" customWidth="1"/>
    <col min="5849" max="5849" width="29.140625" style="528" customWidth="1"/>
    <col min="5850" max="5850" width="4.42578125" style="528" customWidth="1"/>
    <col min="5851" max="5851" width="8.85546875" style="528" customWidth="1"/>
    <col min="5852" max="5852" width="0.85546875" style="528" customWidth="1"/>
    <col min="5853" max="5853" width="12.5703125" style="528" customWidth="1"/>
    <col min="5854" max="5854" width="1.85546875" style="528" customWidth="1"/>
    <col min="5855" max="5887" width="9.140625" style="528"/>
    <col min="5888" max="5888" width="5.42578125" style="528" customWidth="1"/>
    <col min="5889" max="5889" width="36.140625" style="528" customWidth="1"/>
    <col min="5890" max="5890" width="13.5703125" style="528" customWidth="1"/>
    <col min="5891" max="5891" width="5.85546875" style="528" customWidth="1"/>
    <col min="5892" max="5893" width="14.5703125" style="528" customWidth="1"/>
    <col min="5894" max="5894" width="1.85546875" style="528" customWidth="1"/>
    <col min="5895" max="6102" width="9.140625" style="528"/>
    <col min="6103" max="6103" width="2.85546875" style="528" customWidth="1"/>
    <col min="6104" max="6104" width="35.5703125" style="528" customWidth="1"/>
    <col min="6105" max="6105" width="29.140625" style="528" customWidth="1"/>
    <col min="6106" max="6106" width="4.42578125" style="528" customWidth="1"/>
    <col min="6107" max="6107" width="8.85546875" style="528" customWidth="1"/>
    <col min="6108" max="6108" width="0.85546875" style="528" customWidth="1"/>
    <col min="6109" max="6109" width="12.5703125" style="528" customWidth="1"/>
    <col min="6110" max="6110" width="1.85546875" style="528" customWidth="1"/>
    <col min="6111" max="6143" width="9.140625" style="528"/>
    <col min="6144" max="6144" width="5.42578125" style="528" customWidth="1"/>
    <col min="6145" max="6145" width="36.140625" style="528" customWidth="1"/>
    <col min="6146" max="6146" width="13.5703125" style="528" customWidth="1"/>
    <col min="6147" max="6147" width="5.85546875" style="528" customWidth="1"/>
    <col min="6148" max="6149" width="14.5703125" style="528" customWidth="1"/>
    <col min="6150" max="6150" width="1.85546875" style="528" customWidth="1"/>
    <col min="6151" max="6358" width="9.140625" style="528"/>
    <col min="6359" max="6359" width="2.85546875" style="528" customWidth="1"/>
    <col min="6360" max="6360" width="35.5703125" style="528" customWidth="1"/>
    <col min="6361" max="6361" width="29.140625" style="528" customWidth="1"/>
    <col min="6362" max="6362" width="4.42578125" style="528" customWidth="1"/>
    <col min="6363" max="6363" width="8.85546875" style="528" customWidth="1"/>
    <col min="6364" max="6364" width="0.85546875" style="528" customWidth="1"/>
    <col min="6365" max="6365" width="12.5703125" style="528" customWidth="1"/>
    <col min="6366" max="6366" width="1.85546875" style="528" customWidth="1"/>
    <col min="6367" max="6399" width="9.140625" style="528"/>
    <col min="6400" max="6400" width="5.42578125" style="528" customWidth="1"/>
    <col min="6401" max="6401" width="36.140625" style="528" customWidth="1"/>
    <col min="6402" max="6402" width="13.5703125" style="528" customWidth="1"/>
    <col min="6403" max="6403" width="5.85546875" style="528" customWidth="1"/>
    <col min="6404" max="6405" width="14.5703125" style="528" customWidth="1"/>
    <col min="6406" max="6406" width="1.85546875" style="528" customWidth="1"/>
    <col min="6407" max="6614" width="9.140625" style="528"/>
    <col min="6615" max="6615" width="2.85546875" style="528" customWidth="1"/>
    <col min="6616" max="6616" width="35.5703125" style="528" customWidth="1"/>
    <col min="6617" max="6617" width="29.140625" style="528" customWidth="1"/>
    <col min="6618" max="6618" width="4.42578125" style="528" customWidth="1"/>
    <col min="6619" max="6619" width="8.85546875" style="528" customWidth="1"/>
    <col min="6620" max="6620" width="0.85546875" style="528" customWidth="1"/>
    <col min="6621" max="6621" width="12.5703125" style="528" customWidth="1"/>
    <col min="6622" max="6622" width="1.85546875" style="528" customWidth="1"/>
    <col min="6623" max="6655" width="9.140625" style="528"/>
    <col min="6656" max="6656" width="5.42578125" style="528" customWidth="1"/>
    <col min="6657" max="6657" width="36.140625" style="528" customWidth="1"/>
    <col min="6658" max="6658" width="13.5703125" style="528" customWidth="1"/>
    <col min="6659" max="6659" width="5.85546875" style="528" customWidth="1"/>
    <col min="6660" max="6661" width="14.5703125" style="528" customWidth="1"/>
    <col min="6662" max="6662" width="1.85546875" style="528" customWidth="1"/>
    <col min="6663" max="6870" width="9.140625" style="528"/>
    <col min="6871" max="6871" width="2.85546875" style="528" customWidth="1"/>
    <col min="6872" max="6872" width="35.5703125" style="528" customWidth="1"/>
    <col min="6873" max="6873" width="29.140625" style="528" customWidth="1"/>
    <col min="6874" max="6874" width="4.42578125" style="528" customWidth="1"/>
    <col min="6875" max="6875" width="8.85546875" style="528" customWidth="1"/>
    <col min="6876" max="6876" width="0.85546875" style="528" customWidth="1"/>
    <col min="6877" max="6877" width="12.5703125" style="528" customWidth="1"/>
    <col min="6878" max="6878" width="1.85546875" style="528" customWidth="1"/>
    <col min="6879" max="6911" width="9.140625" style="528"/>
    <col min="6912" max="6912" width="5.42578125" style="528" customWidth="1"/>
    <col min="6913" max="6913" width="36.140625" style="528" customWidth="1"/>
    <col min="6914" max="6914" width="13.5703125" style="528" customWidth="1"/>
    <col min="6915" max="6915" width="5.85546875" style="528" customWidth="1"/>
    <col min="6916" max="6917" width="14.5703125" style="528" customWidth="1"/>
    <col min="6918" max="6918" width="1.85546875" style="528" customWidth="1"/>
    <col min="6919" max="7126" width="9.140625" style="528"/>
    <col min="7127" max="7127" width="2.85546875" style="528" customWidth="1"/>
    <col min="7128" max="7128" width="35.5703125" style="528" customWidth="1"/>
    <col min="7129" max="7129" width="29.140625" style="528" customWidth="1"/>
    <col min="7130" max="7130" width="4.42578125" style="528" customWidth="1"/>
    <col min="7131" max="7131" width="8.85546875" style="528" customWidth="1"/>
    <col min="7132" max="7132" width="0.85546875" style="528" customWidth="1"/>
    <col min="7133" max="7133" width="12.5703125" style="528" customWidth="1"/>
    <col min="7134" max="7134" width="1.85546875" style="528" customWidth="1"/>
    <col min="7135" max="7167" width="9.140625" style="528"/>
    <col min="7168" max="7168" width="5.42578125" style="528" customWidth="1"/>
    <col min="7169" max="7169" width="36.140625" style="528" customWidth="1"/>
    <col min="7170" max="7170" width="13.5703125" style="528" customWidth="1"/>
    <col min="7171" max="7171" width="5.85546875" style="528" customWidth="1"/>
    <col min="7172" max="7173" width="14.5703125" style="528" customWidth="1"/>
    <col min="7174" max="7174" width="1.85546875" style="528" customWidth="1"/>
    <col min="7175" max="7382" width="9.140625" style="528"/>
    <col min="7383" max="7383" width="2.85546875" style="528" customWidth="1"/>
    <col min="7384" max="7384" width="35.5703125" style="528" customWidth="1"/>
    <col min="7385" max="7385" width="29.140625" style="528" customWidth="1"/>
    <col min="7386" max="7386" width="4.42578125" style="528" customWidth="1"/>
    <col min="7387" max="7387" width="8.85546875" style="528" customWidth="1"/>
    <col min="7388" max="7388" width="0.85546875" style="528" customWidth="1"/>
    <col min="7389" max="7389" width="12.5703125" style="528" customWidth="1"/>
    <col min="7390" max="7390" width="1.85546875" style="528" customWidth="1"/>
    <col min="7391" max="7423" width="9.140625" style="528"/>
    <col min="7424" max="7424" width="5.42578125" style="528" customWidth="1"/>
    <col min="7425" max="7425" width="36.140625" style="528" customWidth="1"/>
    <col min="7426" max="7426" width="13.5703125" style="528" customWidth="1"/>
    <col min="7427" max="7427" width="5.85546875" style="528" customWidth="1"/>
    <col min="7428" max="7429" width="14.5703125" style="528" customWidth="1"/>
    <col min="7430" max="7430" width="1.85546875" style="528" customWidth="1"/>
    <col min="7431" max="7638" width="9.140625" style="528"/>
    <col min="7639" max="7639" width="2.85546875" style="528" customWidth="1"/>
    <col min="7640" max="7640" width="35.5703125" style="528" customWidth="1"/>
    <col min="7641" max="7641" width="29.140625" style="528" customWidth="1"/>
    <col min="7642" max="7642" width="4.42578125" style="528" customWidth="1"/>
    <col min="7643" max="7643" width="8.85546875" style="528" customWidth="1"/>
    <col min="7644" max="7644" width="0.85546875" style="528" customWidth="1"/>
    <col min="7645" max="7645" width="12.5703125" style="528" customWidth="1"/>
    <col min="7646" max="7646" width="1.85546875" style="528" customWidth="1"/>
    <col min="7647" max="7679" width="9.140625" style="528"/>
    <col min="7680" max="7680" width="5.42578125" style="528" customWidth="1"/>
    <col min="7681" max="7681" width="36.140625" style="528" customWidth="1"/>
    <col min="7682" max="7682" width="13.5703125" style="528" customWidth="1"/>
    <col min="7683" max="7683" width="5.85546875" style="528" customWidth="1"/>
    <col min="7684" max="7685" width="14.5703125" style="528" customWidth="1"/>
    <col min="7686" max="7686" width="1.85546875" style="528" customWidth="1"/>
    <col min="7687" max="7894" width="9.140625" style="528"/>
    <col min="7895" max="7895" width="2.85546875" style="528" customWidth="1"/>
    <col min="7896" max="7896" width="35.5703125" style="528" customWidth="1"/>
    <col min="7897" max="7897" width="29.140625" style="528" customWidth="1"/>
    <col min="7898" max="7898" width="4.42578125" style="528" customWidth="1"/>
    <col min="7899" max="7899" width="8.85546875" style="528" customWidth="1"/>
    <col min="7900" max="7900" width="0.85546875" style="528" customWidth="1"/>
    <col min="7901" max="7901" width="12.5703125" style="528" customWidth="1"/>
    <col min="7902" max="7902" width="1.85546875" style="528" customWidth="1"/>
    <col min="7903" max="7935" width="9.140625" style="528"/>
    <col min="7936" max="7936" width="5.42578125" style="528" customWidth="1"/>
    <col min="7937" max="7937" width="36.140625" style="528" customWidth="1"/>
    <col min="7938" max="7938" width="13.5703125" style="528" customWidth="1"/>
    <col min="7939" max="7939" width="5.85546875" style="528" customWidth="1"/>
    <col min="7940" max="7941" width="14.5703125" style="528" customWidth="1"/>
    <col min="7942" max="7942" width="1.85546875" style="528" customWidth="1"/>
    <col min="7943" max="8150" width="9.140625" style="528"/>
    <col min="8151" max="8151" width="2.85546875" style="528" customWidth="1"/>
    <col min="8152" max="8152" width="35.5703125" style="528" customWidth="1"/>
    <col min="8153" max="8153" width="29.140625" style="528" customWidth="1"/>
    <col min="8154" max="8154" width="4.42578125" style="528" customWidth="1"/>
    <col min="8155" max="8155" width="8.85546875" style="528" customWidth="1"/>
    <col min="8156" max="8156" width="0.85546875" style="528" customWidth="1"/>
    <col min="8157" max="8157" width="12.5703125" style="528" customWidth="1"/>
    <col min="8158" max="8158" width="1.85546875" style="528" customWidth="1"/>
    <col min="8159" max="8191" width="9.140625" style="528"/>
    <col min="8192" max="8192" width="5.42578125" style="528" customWidth="1"/>
    <col min="8193" max="8193" width="36.140625" style="528" customWidth="1"/>
    <col min="8194" max="8194" width="13.5703125" style="528" customWidth="1"/>
    <col min="8195" max="8195" width="5.85546875" style="528" customWidth="1"/>
    <col min="8196" max="8197" width="14.5703125" style="528" customWidth="1"/>
    <col min="8198" max="8198" width="1.85546875" style="528" customWidth="1"/>
    <col min="8199" max="8406" width="9.140625" style="528"/>
    <col min="8407" max="8407" width="2.85546875" style="528" customWidth="1"/>
    <col min="8408" max="8408" width="35.5703125" style="528" customWidth="1"/>
    <col min="8409" max="8409" width="29.140625" style="528" customWidth="1"/>
    <col min="8410" max="8410" width="4.42578125" style="528" customWidth="1"/>
    <col min="8411" max="8411" width="8.85546875" style="528" customWidth="1"/>
    <col min="8412" max="8412" width="0.85546875" style="528" customWidth="1"/>
    <col min="8413" max="8413" width="12.5703125" style="528" customWidth="1"/>
    <col min="8414" max="8414" width="1.85546875" style="528" customWidth="1"/>
    <col min="8415" max="8447" width="9.140625" style="528"/>
    <col min="8448" max="8448" width="5.42578125" style="528" customWidth="1"/>
    <col min="8449" max="8449" width="36.140625" style="528" customWidth="1"/>
    <col min="8450" max="8450" width="13.5703125" style="528" customWidth="1"/>
    <col min="8451" max="8451" width="5.85546875" style="528" customWidth="1"/>
    <col min="8452" max="8453" width="14.5703125" style="528" customWidth="1"/>
    <col min="8454" max="8454" width="1.85546875" style="528" customWidth="1"/>
    <col min="8455" max="8662" width="9.140625" style="528"/>
    <col min="8663" max="8663" width="2.85546875" style="528" customWidth="1"/>
    <col min="8664" max="8664" width="35.5703125" style="528" customWidth="1"/>
    <col min="8665" max="8665" width="29.140625" style="528" customWidth="1"/>
    <col min="8666" max="8666" width="4.42578125" style="528" customWidth="1"/>
    <col min="8667" max="8667" width="8.85546875" style="528" customWidth="1"/>
    <col min="8668" max="8668" width="0.85546875" style="528" customWidth="1"/>
    <col min="8669" max="8669" width="12.5703125" style="528" customWidth="1"/>
    <col min="8670" max="8670" width="1.85546875" style="528" customWidth="1"/>
    <col min="8671" max="8703" width="9.140625" style="528"/>
    <col min="8704" max="8704" width="5.42578125" style="528" customWidth="1"/>
    <col min="8705" max="8705" width="36.140625" style="528" customWidth="1"/>
    <col min="8706" max="8706" width="13.5703125" style="528" customWidth="1"/>
    <col min="8707" max="8707" width="5.85546875" style="528" customWidth="1"/>
    <col min="8708" max="8709" width="14.5703125" style="528" customWidth="1"/>
    <col min="8710" max="8710" width="1.85546875" style="528" customWidth="1"/>
    <col min="8711" max="8918" width="9.140625" style="528"/>
    <col min="8919" max="8919" width="2.85546875" style="528" customWidth="1"/>
    <col min="8920" max="8920" width="35.5703125" style="528" customWidth="1"/>
    <col min="8921" max="8921" width="29.140625" style="528" customWidth="1"/>
    <col min="8922" max="8922" width="4.42578125" style="528" customWidth="1"/>
    <col min="8923" max="8923" width="8.85546875" style="528" customWidth="1"/>
    <col min="8924" max="8924" width="0.85546875" style="528" customWidth="1"/>
    <col min="8925" max="8925" width="12.5703125" style="528" customWidth="1"/>
    <col min="8926" max="8926" width="1.85546875" style="528" customWidth="1"/>
    <col min="8927" max="8959" width="9.140625" style="528"/>
    <col min="8960" max="8960" width="5.42578125" style="528" customWidth="1"/>
    <col min="8961" max="8961" width="36.140625" style="528" customWidth="1"/>
    <col min="8962" max="8962" width="13.5703125" style="528" customWidth="1"/>
    <col min="8963" max="8963" width="5.85546875" style="528" customWidth="1"/>
    <col min="8964" max="8965" width="14.5703125" style="528" customWidth="1"/>
    <col min="8966" max="8966" width="1.85546875" style="528" customWidth="1"/>
    <col min="8967" max="9174" width="9.140625" style="528"/>
    <col min="9175" max="9175" width="2.85546875" style="528" customWidth="1"/>
    <col min="9176" max="9176" width="35.5703125" style="528" customWidth="1"/>
    <col min="9177" max="9177" width="29.140625" style="528" customWidth="1"/>
    <col min="9178" max="9178" width="4.42578125" style="528" customWidth="1"/>
    <col min="9179" max="9179" width="8.85546875" style="528" customWidth="1"/>
    <col min="9180" max="9180" width="0.85546875" style="528" customWidth="1"/>
    <col min="9181" max="9181" width="12.5703125" style="528" customWidth="1"/>
    <col min="9182" max="9182" width="1.85546875" style="528" customWidth="1"/>
    <col min="9183" max="9215" width="9.140625" style="528"/>
    <col min="9216" max="9216" width="5.42578125" style="528" customWidth="1"/>
    <col min="9217" max="9217" width="36.140625" style="528" customWidth="1"/>
    <col min="9218" max="9218" width="13.5703125" style="528" customWidth="1"/>
    <col min="9219" max="9219" width="5.85546875" style="528" customWidth="1"/>
    <col min="9220" max="9221" width="14.5703125" style="528" customWidth="1"/>
    <col min="9222" max="9222" width="1.85546875" style="528" customWidth="1"/>
    <col min="9223" max="9430" width="9.140625" style="528"/>
    <col min="9431" max="9431" width="2.85546875" style="528" customWidth="1"/>
    <col min="9432" max="9432" width="35.5703125" style="528" customWidth="1"/>
    <col min="9433" max="9433" width="29.140625" style="528" customWidth="1"/>
    <col min="9434" max="9434" width="4.42578125" style="528" customWidth="1"/>
    <col min="9435" max="9435" width="8.85546875" style="528" customWidth="1"/>
    <col min="9436" max="9436" width="0.85546875" style="528" customWidth="1"/>
    <col min="9437" max="9437" width="12.5703125" style="528" customWidth="1"/>
    <col min="9438" max="9438" width="1.85546875" style="528" customWidth="1"/>
    <col min="9439" max="9471" width="9.140625" style="528"/>
    <col min="9472" max="9472" width="5.42578125" style="528" customWidth="1"/>
    <col min="9473" max="9473" width="36.140625" style="528" customWidth="1"/>
    <col min="9474" max="9474" width="13.5703125" style="528" customWidth="1"/>
    <col min="9475" max="9475" width="5.85546875" style="528" customWidth="1"/>
    <col min="9476" max="9477" width="14.5703125" style="528" customWidth="1"/>
    <col min="9478" max="9478" width="1.85546875" style="528" customWidth="1"/>
    <col min="9479" max="9686" width="9.140625" style="528"/>
    <col min="9687" max="9687" width="2.85546875" style="528" customWidth="1"/>
    <col min="9688" max="9688" width="35.5703125" style="528" customWidth="1"/>
    <col min="9689" max="9689" width="29.140625" style="528" customWidth="1"/>
    <col min="9690" max="9690" width="4.42578125" style="528" customWidth="1"/>
    <col min="9691" max="9691" width="8.85546875" style="528" customWidth="1"/>
    <col min="9692" max="9692" width="0.85546875" style="528" customWidth="1"/>
    <col min="9693" max="9693" width="12.5703125" style="528" customWidth="1"/>
    <col min="9694" max="9694" width="1.85546875" style="528" customWidth="1"/>
    <col min="9695" max="9727" width="9.140625" style="528"/>
    <col min="9728" max="9728" width="5.42578125" style="528" customWidth="1"/>
    <col min="9729" max="9729" width="36.140625" style="528" customWidth="1"/>
    <col min="9730" max="9730" width="13.5703125" style="528" customWidth="1"/>
    <col min="9731" max="9731" width="5.85546875" style="528" customWidth="1"/>
    <col min="9732" max="9733" width="14.5703125" style="528" customWidth="1"/>
    <col min="9734" max="9734" width="1.85546875" style="528" customWidth="1"/>
    <col min="9735" max="9942" width="9.140625" style="528"/>
    <col min="9943" max="9943" width="2.85546875" style="528" customWidth="1"/>
    <col min="9944" max="9944" width="35.5703125" style="528" customWidth="1"/>
    <col min="9945" max="9945" width="29.140625" style="528" customWidth="1"/>
    <col min="9946" max="9946" width="4.42578125" style="528" customWidth="1"/>
    <col min="9947" max="9947" width="8.85546875" style="528" customWidth="1"/>
    <col min="9948" max="9948" width="0.85546875" style="528" customWidth="1"/>
    <col min="9949" max="9949" width="12.5703125" style="528" customWidth="1"/>
    <col min="9950" max="9950" width="1.85546875" style="528" customWidth="1"/>
    <col min="9951" max="9983" width="9.140625" style="528"/>
    <col min="9984" max="9984" width="5.42578125" style="528" customWidth="1"/>
    <col min="9985" max="9985" width="36.140625" style="528" customWidth="1"/>
    <col min="9986" max="9986" width="13.5703125" style="528" customWidth="1"/>
    <col min="9987" max="9987" width="5.85546875" style="528" customWidth="1"/>
    <col min="9988" max="9989" width="14.5703125" style="528" customWidth="1"/>
    <col min="9990" max="9990" width="1.85546875" style="528" customWidth="1"/>
    <col min="9991" max="10198" width="9.140625" style="528"/>
    <col min="10199" max="10199" width="2.85546875" style="528" customWidth="1"/>
    <col min="10200" max="10200" width="35.5703125" style="528" customWidth="1"/>
    <col min="10201" max="10201" width="29.140625" style="528" customWidth="1"/>
    <col min="10202" max="10202" width="4.42578125" style="528" customWidth="1"/>
    <col min="10203" max="10203" width="8.85546875" style="528" customWidth="1"/>
    <col min="10204" max="10204" width="0.85546875" style="528" customWidth="1"/>
    <col min="10205" max="10205" width="12.5703125" style="528" customWidth="1"/>
    <col min="10206" max="10206" width="1.85546875" style="528" customWidth="1"/>
    <col min="10207" max="10239" width="9.140625" style="528"/>
    <col min="10240" max="10240" width="5.42578125" style="528" customWidth="1"/>
    <col min="10241" max="10241" width="36.140625" style="528" customWidth="1"/>
    <col min="10242" max="10242" width="13.5703125" style="528" customWidth="1"/>
    <col min="10243" max="10243" width="5.85546875" style="528" customWidth="1"/>
    <col min="10244" max="10245" width="14.5703125" style="528" customWidth="1"/>
    <col min="10246" max="10246" width="1.85546875" style="528" customWidth="1"/>
    <col min="10247" max="10454" width="9.140625" style="528"/>
    <col min="10455" max="10455" width="2.85546875" style="528" customWidth="1"/>
    <col min="10456" max="10456" width="35.5703125" style="528" customWidth="1"/>
    <col min="10457" max="10457" width="29.140625" style="528" customWidth="1"/>
    <col min="10458" max="10458" width="4.42578125" style="528" customWidth="1"/>
    <col min="10459" max="10459" width="8.85546875" style="528" customWidth="1"/>
    <col min="10460" max="10460" width="0.85546875" style="528" customWidth="1"/>
    <col min="10461" max="10461" width="12.5703125" style="528" customWidth="1"/>
    <col min="10462" max="10462" width="1.85546875" style="528" customWidth="1"/>
    <col min="10463" max="10495" width="9.140625" style="528"/>
    <col min="10496" max="10496" width="5.42578125" style="528" customWidth="1"/>
    <col min="10497" max="10497" width="36.140625" style="528" customWidth="1"/>
    <col min="10498" max="10498" width="13.5703125" style="528" customWidth="1"/>
    <col min="10499" max="10499" width="5.85546875" style="528" customWidth="1"/>
    <col min="10500" max="10501" width="14.5703125" style="528" customWidth="1"/>
    <col min="10502" max="10502" width="1.85546875" style="528" customWidth="1"/>
    <col min="10503" max="10710" width="9.140625" style="528"/>
    <col min="10711" max="10711" width="2.85546875" style="528" customWidth="1"/>
    <col min="10712" max="10712" width="35.5703125" style="528" customWidth="1"/>
    <col min="10713" max="10713" width="29.140625" style="528" customWidth="1"/>
    <col min="10714" max="10714" width="4.42578125" style="528" customWidth="1"/>
    <col min="10715" max="10715" width="8.85546875" style="528" customWidth="1"/>
    <col min="10716" max="10716" width="0.85546875" style="528" customWidth="1"/>
    <col min="10717" max="10717" width="12.5703125" style="528" customWidth="1"/>
    <col min="10718" max="10718" width="1.85546875" style="528" customWidth="1"/>
    <col min="10719" max="10751" width="9.140625" style="528"/>
    <col min="10752" max="10752" width="5.42578125" style="528" customWidth="1"/>
    <col min="10753" max="10753" width="36.140625" style="528" customWidth="1"/>
    <col min="10754" max="10754" width="13.5703125" style="528" customWidth="1"/>
    <col min="10755" max="10755" width="5.85546875" style="528" customWidth="1"/>
    <col min="10756" max="10757" width="14.5703125" style="528" customWidth="1"/>
    <col min="10758" max="10758" width="1.85546875" style="528" customWidth="1"/>
    <col min="10759" max="10966" width="9.140625" style="528"/>
    <col min="10967" max="10967" width="2.85546875" style="528" customWidth="1"/>
    <col min="10968" max="10968" width="35.5703125" style="528" customWidth="1"/>
    <col min="10969" max="10969" width="29.140625" style="528" customWidth="1"/>
    <col min="10970" max="10970" width="4.42578125" style="528" customWidth="1"/>
    <col min="10971" max="10971" width="8.85546875" style="528" customWidth="1"/>
    <col min="10972" max="10972" width="0.85546875" style="528" customWidth="1"/>
    <col min="10973" max="10973" width="12.5703125" style="528" customWidth="1"/>
    <col min="10974" max="10974" width="1.85546875" style="528" customWidth="1"/>
    <col min="10975" max="11007" width="9.140625" style="528"/>
    <col min="11008" max="11008" width="5.42578125" style="528" customWidth="1"/>
    <col min="11009" max="11009" width="36.140625" style="528" customWidth="1"/>
    <col min="11010" max="11010" width="13.5703125" style="528" customWidth="1"/>
    <col min="11011" max="11011" width="5.85546875" style="528" customWidth="1"/>
    <col min="11012" max="11013" width="14.5703125" style="528" customWidth="1"/>
    <col min="11014" max="11014" width="1.85546875" style="528" customWidth="1"/>
    <col min="11015" max="11222" width="9.140625" style="528"/>
    <col min="11223" max="11223" width="2.85546875" style="528" customWidth="1"/>
    <col min="11224" max="11224" width="35.5703125" style="528" customWidth="1"/>
    <col min="11225" max="11225" width="29.140625" style="528" customWidth="1"/>
    <col min="11226" max="11226" width="4.42578125" style="528" customWidth="1"/>
    <col min="11227" max="11227" width="8.85546875" style="528" customWidth="1"/>
    <col min="11228" max="11228" width="0.85546875" style="528" customWidth="1"/>
    <col min="11229" max="11229" width="12.5703125" style="528" customWidth="1"/>
    <col min="11230" max="11230" width="1.85546875" style="528" customWidth="1"/>
    <col min="11231" max="11263" width="9.140625" style="528"/>
    <col min="11264" max="11264" width="5.42578125" style="528" customWidth="1"/>
    <col min="11265" max="11265" width="36.140625" style="528" customWidth="1"/>
    <col min="11266" max="11266" width="13.5703125" style="528" customWidth="1"/>
    <col min="11267" max="11267" width="5.85546875" style="528" customWidth="1"/>
    <col min="11268" max="11269" width="14.5703125" style="528" customWidth="1"/>
    <col min="11270" max="11270" width="1.85546875" style="528" customWidth="1"/>
    <col min="11271" max="11478" width="9.140625" style="528"/>
    <col min="11479" max="11479" width="2.85546875" style="528" customWidth="1"/>
    <col min="11480" max="11480" width="35.5703125" style="528" customWidth="1"/>
    <col min="11481" max="11481" width="29.140625" style="528" customWidth="1"/>
    <col min="11482" max="11482" width="4.42578125" style="528" customWidth="1"/>
    <col min="11483" max="11483" width="8.85546875" style="528" customWidth="1"/>
    <col min="11484" max="11484" width="0.85546875" style="528" customWidth="1"/>
    <col min="11485" max="11485" width="12.5703125" style="528" customWidth="1"/>
    <col min="11486" max="11486" width="1.85546875" style="528" customWidth="1"/>
    <col min="11487" max="11519" width="9.140625" style="528"/>
    <col min="11520" max="11520" width="5.42578125" style="528" customWidth="1"/>
    <col min="11521" max="11521" width="36.140625" style="528" customWidth="1"/>
    <col min="11522" max="11522" width="13.5703125" style="528" customWidth="1"/>
    <col min="11523" max="11523" width="5.85546875" style="528" customWidth="1"/>
    <col min="11524" max="11525" width="14.5703125" style="528" customWidth="1"/>
    <col min="11526" max="11526" width="1.85546875" style="528" customWidth="1"/>
    <col min="11527" max="11734" width="9.140625" style="528"/>
    <col min="11735" max="11735" width="2.85546875" style="528" customWidth="1"/>
    <col min="11736" max="11736" width="35.5703125" style="528" customWidth="1"/>
    <col min="11737" max="11737" width="29.140625" style="528" customWidth="1"/>
    <col min="11738" max="11738" width="4.42578125" style="528" customWidth="1"/>
    <col min="11739" max="11739" width="8.85546875" style="528" customWidth="1"/>
    <col min="11740" max="11740" width="0.85546875" style="528" customWidth="1"/>
    <col min="11741" max="11741" width="12.5703125" style="528" customWidth="1"/>
    <col min="11742" max="11742" width="1.85546875" style="528" customWidth="1"/>
    <col min="11743" max="11775" width="9.140625" style="528"/>
    <col min="11776" max="11776" width="5.42578125" style="528" customWidth="1"/>
    <col min="11777" max="11777" width="36.140625" style="528" customWidth="1"/>
    <col min="11778" max="11778" width="13.5703125" style="528" customWidth="1"/>
    <col min="11779" max="11779" width="5.85546875" style="528" customWidth="1"/>
    <col min="11780" max="11781" width="14.5703125" style="528" customWidth="1"/>
    <col min="11782" max="11782" width="1.85546875" style="528" customWidth="1"/>
    <col min="11783" max="11990" width="9.140625" style="528"/>
    <col min="11991" max="11991" width="2.85546875" style="528" customWidth="1"/>
    <col min="11992" max="11992" width="35.5703125" style="528" customWidth="1"/>
    <col min="11993" max="11993" width="29.140625" style="528" customWidth="1"/>
    <col min="11994" max="11994" width="4.42578125" style="528" customWidth="1"/>
    <col min="11995" max="11995" width="8.85546875" style="528" customWidth="1"/>
    <col min="11996" max="11996" width="0.85546875" style="528" customWidth="1"/>
    <col min="11997" max="11997" width="12.5703125" style="528" customWidth="1"/>
    <col min="11998" max="11998" width="1.85546875" style="528" customWidth="1"/>
    <col min="11999" max="12031" width="9.140625" style="528"/>
    <col min="12032" max="12032" width="5.42578125" style="528" customWidth="1"/>
    <col min="12033" max="12033" width="36.140625" style="528" customWidth="1"/>
    <col min="12034" max="12034" width="13.5703125" style="528" customWidth="1"/>
    <col min="12035" max="12035" width="5.85546875" style="528" customWidth="1"/>
    <col min="12036" max="12037" width="14.5703125" style="528" customWidth="1"/>
    <col min="12038" max="12038" width="1.85546875" style="528" customWidth="1"/>
    <col min="12039" max="12246" width="9.140625" style="528"/>
    <col min="12247" max="12247" width="2.85546875" style="528" customWidth="1"/>
    <col min="12248" max="12248" width="35.5703125" style="528" customWidth="1"/>
    <col min="12249" max="12249" width="29.140625" style="528" customWidth="1"/>
    <col min="12250" max="12250" width="4.42578125" style="528" customWidth="1"/>
    <col min="12251" max="12251" width="8.85546875" style="528" customWidth="1"/>
    <col min="12252" max="12252" width="0.85546875" style="528" customWidth="1"/>
    <col min="12253" max="12253" width="12.5703125" style="528" customWidth="1"/>
    <col min="12254" max="12254" width="1.85546875" style="528" customWidth="1"/>
    <col min="12255" max="12287" width="9.140625" style="528"/>
    <col min="12288" max="12288" width="5.42578125" style="528" customWidth="1"/>
    <col min="12289" max="12289" width="36.140625" style="528" customWidth="1"/>
    <col min="12290" max="12290" width="13.5703125" style="528" customWidth="1"/>
    <col min="12291" max="12291" width="5.85546875" style="528" customWidth="1"/>
    <col min="12292" max="12293" width="14.5703125" style="528" customWidth="1"/>
    <col min="12294" max="12294" width="1.85546875" style="528" customWidth="1"/>
    <col min="12295" max="12502" width="9.140625" style="528"/>
    <col min="12503" max="12503" width="2.85546875" style="528" customWidth="1"/>
    <col min="12504" max="12504" width="35.5703125" style="528" customWidth="1"/>
    <col min="12505" max="12505" width="29.140625" style="528" customWidth="1"/>
    <col min="12506" max="12506" width="4.42578125" style="528" customWidth="1"/>
    <col min="12507" max="12507" width="8.85546875" style="528" customWidth="1"/>
    <col min="12508" max="12508" width="0.85546875" style="528" customWidth="1"/>
    <col min="12509" max="12509" width="12.5703125" style="528" customWidth="1"/>
    <col min="12510" max="12510" width="1.85546875" style="528" customWidth="1"/>
    <col min="12511" max="12543" width="9.140625" style="528"/>
    <col min="12544" max="12544" width="5.42578125" style="528" customWidth="1"/>
    <col min="12545" max="12545" width="36.140625" style="528" customWidth="1"/>
    <col min="12546" max="12546" width="13.5703125" style="528" customWidth="1"/>
    <col min="12547" max="12547" width="5.85546875" style="528" customWidth="1"/>
    <col min="12548" max="12549" width="14.5703125" style="528" customWidth="1"/>
    <col min="12550" max="12550" width="1.85546875" style="528" customWidth="1"/>
    <col min="12551" max="12758" width="9.140625" style="528"/>
    <col min="12759" max="12759" width="2.85546875" style="528" customWidth="1"/>
    <col min="12760" max="12760" width="35.5703125" style="528" customWidth="1"/>
    <col min="12761" max="12761" width="29.140625" style="528" customWidth="1"/>
    <col min="12762" max="12762" width="4.42578125" style="528" customWidth="1"/>
    <col min="12763" max="12763" width="8.85546875" style="528" customWidth="1"/>
    <col min="12764" max="12764" width="0.85546875" style="528" customWidth="1"/>
    <col min="12765" max="12765" width="12.5703125" style="528" customWidth="1"/>
    <col min="12766" max="12766" width="1.85546875" style="528" customWidth="1"/>
    <col min="12767" max="12799" width="9.140625" style="528"/>
    <col min="12800" max="12800" width="5.42578125" style="528" customWidth="1"/>
    <col min="12801" max="12801" width="36.140625" style="528" customWidth="1"/>
    <col min="12802" max="12802" width="13.5703125" style="528" customWidth="1"/>
    <col min="12803" max="12803" width="5.85546875" style="528" customWidth="1"/>
    <col min="12804" max="12805" width="14.5703125" style="528" customWidth="1"/>
    <col min="12806" max="12806" width="1.85546875" style="528" customWidth="1"/>
    <col min="12807" max="13014" width="9.140625" style="528"/>
    <col min="13015" max="13015" width="2.85546875" style="528" customWidth="1"/>
    <col min="13016" max="13016" width="35.5703125" style="528" customWidth="1"/>
    <col min="13017" max="13017" width="29.140625" style="528" customWidth="1"/>
    <col min="13018" max="13018" width="4.42578125" style="528" customWidth="1"/>
    <col min="13019" max="13019" width="8.85546875" style="528" customWidth="1"/>
    <col min="13020" max="13020" width="0.85546875" style="528" customWidth="1"/>
    <col min="13021" max="13021" width="12.5703125" style="528" customWidth="1"/>
    <col min="13022" max="13022" width="1.85546875" style="528" customWidth="1"/>
    <col min="13023" max="13055" width="9.140625" style="528"/>
    <col min="13056" max="13056" width="5.42578125" style="528" customWidth="1"/>
    <col min="13057" max="13057" width="36.140625" style="528" customWidth="1"/>
    <col min="13058" max="13058" width="13.5703125" style="528" customWidth="1"/>
    <col min="13059" max="13059" width="5.85546875" style="528" customWidth="1"/>
    <col min="13060" max="13061" width="14.5703125" style="528" customWidth="1"/>
    <col min="13062" max="13062" width="1.85546875" style="528" customWidth="1"/>
    <col min="13063" max="13270" width="9.140625" style="528"/>
    <col min="13271" max="13271" width="2.85546875" style="528" customWidth="1"/>
    <col min="13272" max="13272" width="35.5703125" style="528" customWidth="1"/>
    <col min="13273" max="13273" width="29.140625" style="528" customWidth="1"/>
    <col min="13274" max="13274" width="4.42578125" style="528" customWidth="1"/>
    <col min="13275" max="13275" width="8.85546875" style="528" customWidth="1"/>
    <col min="13276" max="13276" width="0.85546875" style="528" customWidth="1"/>
    <col min="13277" max="13277" width="12.5703125" style="528" customWidth="1"/>
    <col min="13278" max="13278" width="1.85546875" style="528" customWidth="1"/>
    <col min="13279" max="13311" width="9.140625" style="528"/>
    <col min="13312" max="13312" width="5.42578125" style="528" customWidth="1"/>
    <col min="13313" max="13313" width="36.140625" style="528" customWidth="1"/>
    <col min="13314" max="13314" width="13.5703125" style="528" customWidth="1"/>
    <col min="13315" max="13315" width="5.85546875" style="528" customWidth="1"/>
    <col min="13316" max="13317" width="14.5703125" style="528" customWidth="1"/>
    <col min="13318" max="13318" width="1.85546875" style="528" customWidth="1"/>
    <col min="13319" max="13526" width="9.140625" style="528"/>
    <col min="13527" max="13527" width="2.85546875" style="528" customWidth="1"/>
    <col min="13528" max="13528" width="35.5703125" style="528" customWidth="1"/>
    <col min="13529" max="13529" width="29.140625" style="528" customWidth="1"/>
    <col min="13530" max="13530" width="4.42578125" style="528" customWidth="1"/>
    <col min="13531" max="13531" width="8.85546875" style="528" customWidth="1"/>
    <col min="13532" max="13532" width="0.85546875" style="528" customWidth="1"/>
    <col min="13533" max="13533" width="12.5703125" style="528" customWidth="1"/>
    <col min="13534" max="13534" width="1.85546875" style="528" customWidth="1"/>
    <col min="13535" max="13567" width="9.140625" style="528"/>
    <col min="13568" max="13568" width="5.42578125" style="528" customWidth="1"/>
    <col min="13569" max="13569" width="36.140625" style="528" customWidth="1"/>
    <col min="13570" max="13570" width="13.5703125" style="528" customWidth="1"/>
    <col min="13571" max="13571" width="5.85546875" style="528" customWidth="1"/>
    <col min="13572" max="13573" width="14.5703125" style="528" customWidth="1"/>
    <col min="13574" max="13574" width="1.85546875" style="528" customWidth="1"/>
    <col min="13575" max="13782" width="9.140625" style="528"/>
    <col min="13783" max="13783" width="2.85546875" style="528" customWidth="1"/>
    <col min="13784" max="13784" width="35.5703125" style="528" customWidth="1"/>
    <col min="13785" max="13785" width="29.140625" style="528" customWidth="1"/>
    <col min="13786" max="13786" width="4.42578125" style="528" customWidth="1"/>
    <col min="13787" max="13787" width="8.85546875" style="528" customWidth="1"/>
    <col min="13788" max="13788" width="0.85546875" style="528" customWidth="1"/>
    <col min="13789" max="13789" width="12.5703125" style="528" customWidth="1"/>
    <col min="13790" max="13790" width="1.85546875" style="528" customWidth="1"/>
    <col min="13791" max="13823" width="9.140625" style="528"/>
    <col min="13824" max="13824" width="5.42578125" style="528" customWidth="1"/>
    <col min="13825" max="13825" width="36.140625" style="528" customWidth="1"/>
    <col min="13826" max="13826" width="13.5703125" style="528" customWidth="1"/>
    <col min="13827" max="13827" width="5.85546875" style="528" customWidth="1"/>
    <col min="13828" max="13829" width="14.5703125" style="528" customWidth="1"/>
    <col min="13830" max="13830" width="1.85546875" style="528" customWidth="1"/>
    <col min="13831" max="14038" width="9.140625" style="528"/>
    <col min="14039" max="14039" width="2.85546875" style="528" customWidth="1"/>
    <col min="14040" max="14040" width="35.5703125" style="528" customWidth="1"/>
    <col min="14041" max="14041" width="29.140625" style="528" customWidth="1"/>
    <col min="14042" max="14042" width="4.42578125" style="528" customWidth="1"/>
    <col min="14043" max="14043" width="8.85546875" style="528" customWidth="1"/>
    <col min="14044" max="14044" width="0.85546875" style="528" customWidth="1"/>
    <col min="14045" max="14045" width="12.5703125" style="528" customWidth="1"/>
    <col min="14046" max="14046" width="1.85546875" style="528" customWidth="1"/>
    <col min="14047" max="14079" width="9.140625" style="528"/>
    <col min="14080" max="14080" width="5.42578125" style="528" customWidth="1"/>
    <col min="14081" max="14081" width="36.140625" style="528" customWidth="1"/>
    <col min="14082" max="14082" width="13.5703125" style="528" customWidth="1"/>
    <col min="14083" max="14083" width="5.85546875" style="528" customWidth="1"/>
    <col min="14084" max="14085" width="14.5703125" style="528" customWidth="1"/>
    <col min="14086" max="14086" width="1.85546875" style="528" customWidth="1"/>
    <col min="14087" max="14294" width="9.140625" style="528"/>
    <col min="14295" max="14295" width="2.85546875" style="528" customWidth="1"/>
    <col min="14296" max="14296" width="35.5703125" style="528" customWidth="1"/>
    <col min="14297" max="14297" width="29.140625" style="528" customWidth="1"/>
    <col min="14298" max="14298" width="4.42578125" style="528" customWidth="1"/>
    <col min="14299" max="14299" width="8.85546875" style="528" customWidth="1"/>
    <col min="14300" max="14300" width="0.85546875" style="528" customWidth="1"/>
    <col min="14301" max="14301" width="12.5703125" style="528" customWidth="1"/>
    <col min="14302" max="14302" width="1.85546875" style="528" customWidth="1"/>
    <col min="14303" max="14335" width="9.140625" style="528"/>
    <col min="14336" max="14336" width="5.42578125" style="528" customWidth="1"/>
    <col min="14337" max="14337" width="36.140625" style="528" customWidth="1"/>
    <col min="14338" max="14338" width="13.5703125" style="528" customWidth="1"/>
    <col min="14339" max="14339" width="5.85546875" style="528" customWidth="1"/>
    <col min="14340" max="14341" width="14.5703125" style="528" customWidth="1"/>
    <col min="14342" max="14342" width="1.85546875" style="528" customWidth="1"/>
    <col min="14343" max="14550" width="9.140625" style="528"/>
    <col min="14551" max="14551" width="2.85546875" style="528" customWidth="1"/>
    <col min="14552" max="14552" width="35.5703125" style="528" customWidth="1"/>
    <col min="14553" max="14553" width="29.140625" style="528" customWidth="1"/>
    <col min="14554" max="14554" width="4.42578125" style="528" customWidth="1"/>
    <col min="14555" max="14555" width="8.85546875" style="528" customWidth="1"/>
    <col min="14556" max="14556" width="0.85546875" style="528" customWidth="1"/>
    <col min="14557" max="14557" width="12.5703125" style="528" customWidth="1"/>
    <col min="14558" max="14558" width="1.85546875" style="528" customWidth="1"/>
    <col min="14559" max="14591" width="9.140625" style="528"/>
    <col min="14592" max="14592" width="5.42578125" style="528" customWidth="1"/>
    <col min="14593" max="14593" width="36.140625" style="528" customWidth="1"/>
    <col min="14594" max="14594" width="13.5703125" style="528" customWidth="1"/>
    <col min="14595" max="14595" width="5.85546875" style="528" customWidth="1"/>
    <col min="14596" max="14597" width="14.5703125" style="528" customWidth="1"/>
    <col min="14598" max="14598" width="1.85546875" style="528" customWidth="1"/>
    <col min="14599" max="14806" width="9.140625" style="528"/>
    <col min="14807" max="14807" width="2.85546875" style="528" customWidth="1"/>
    <col min="14808" max="14808" width="35.5703125" style="528" customWidth="1"/>
    <col min="14809" max="14809" width="29.140625" style="528" customWidth="1"/>
    <col min="14810" max="14810" width="4.42578125" style="528" customWidth="1"/>
    <col min="14811" max="14811" width="8.85546875" style="528" customWidth="1"/>
    <col min="14812" max="14812" width="0.85546875" style="528" customWidth="1"/>
    <col min="14813" max="14813" width="12.5703125" style="528" customWidth="1"/>
    <col min="14814" max="14814" width="1.85546875" style="528" customWidth="1"/>
    <col min="14815" max="14847" width="9.140625" style="528"/>
    <col min="14848" max="14848" width="5.42578125" style="528" customWidth="1"/>
    <col min="14849" max="14849" width="36.140625" style="528" customWidth="1"/>
    <col min="14850" max="14850" width="13.5703125" style="528" customWidth="1"/>
    <col min="14851" max="14851" width="5.85546875" style="528" customWidth="1"/>
    <col min="14852" max="14853" width="14.5703125" style="528" customWidth="1"/>
    <col min="14854" max="14854" width="1.85546875" style="528" customWidth="1"/>
    <col min="14855" max="15062" width="9.140625" style="528"/>
    <col min="15063" max="15063" width="2.85546875" style="528" customWidth="1"/>
    <col min="15064" max="15064" width="35.5703125" style="528" customWidth="1"/>
    <col min="15065" max="15065" width="29.140625" style="528" customWidth="1"/>
    <col min="15066" max="15066" width="4.42578125" style="528" customWidth="1"/>
    <col min="15067" max="15067" width="8.85546875" style="528" customWidth="1"/>
    <col min="15068" max="15068" width="0.85546875" style="528" customWidth="1"/>
    <col min="15069" max="15069" width="12.5703125" style="528" customWidth="1"/>
    <col min="15070" max="15070" width="1.85546875" style="528" customWidth="1"/>
    <col min="15071" max="15103" width="9.140625" style="528"/>
    <col min="15104" max="15104" width="5.42578125" style="528" customWidth="1"/>
    <col min="15105" max="15105" width="36.140625" style="528" customWidth="1"/>
    <col min="15106" max="15106" width="13.5703125" style="528" customWidth="1"/>
    <col min="15107" max="15107" width="5.85546875" style="528" customWidth="1"/>
    <col min="15108" max="15109" width="14.5703125" style="528" customWidth="1"/>
    <col min="15110" max="15110" width="1.85546875" style="528" customWidth="1"/>
    <col min="15111" max="15318" width="9.140625" style="528"/>
    <col min="15319" max="15319" width="2.85546875" style="528" customWidth="1"/>
    <col min="15320" max="15320" width="35.5703125" style="528" customWidth="1"/>
    <col min="15321" max="15321" width="29.140625" style="528" customWidth="1"/>
    <col min="15322" max="15322" width="4.42578125" style="528" customWidth="1"/>
    <col min="15323" max="15323" width="8.85546875" style="528" customWidth="1"/>
    <col min="15324" max="15324" width="0.85546875" style="528" customWidth="1"/>
    <col min="15325" max="15325" width="12.5703125" style="528" customWidth="1"/>
    <col min="15326" max="15326" width="1.85546875" style="528" customWidth="1"/>
    <col min="15327" max="15359" width="9.140625" style="528"/>
    <col min="15360" max="15360" width="5.42578125" style="528" customWidth="1"/>
    <col min="15361" max="15361" width="36.140625" style="528" customWidth="1"/>
    <col min="15362" max="15362" width="13.5703125" style="528" customWidth="1"/>
    <col min="15363" max="15363" width="5.85546875" style="528" customWidth="1"/>
    <col min="15364" max="15365" width="14.5703125" style="528" customWidth="1"/>
    <col min="15366" max="15366" width="1.85546875" style="528" customWidth="1"/>
    <col min="15367" max="15574" width="9.140625" style="528"/>
    <col min="15575" max="15575" width="2.85546875" style="528" customWidth="1"/>
    <col min="15576" max="15576" width="35.5703125" style="528" customWidth="1"/>
    <col min="15577" max="15577" width="29.140625" style="528" customWidth="1"/>
    <col min="15578" max="15578" width="4.42578125" style="528" customWidth="1"/>
    <col min="15579" max="15579" width="8.85546875" style="528" customWidth="1"/>
    <col min="15580" max="15580" width="0.85546875" style="528" customWidth="1"/>
    <col min="15581" max="15581" width="12.5703125" style="528" customWidth="1"/>
    <col min="15582" max="15582" width="1.85546875" style="528" customWidth="1"/>
    <col min="15583" max="15615" width="9.140625" style="528"/>
    <col min="15616" max="15616" width="5.42578125" style="528" customWidth="1"/>
    <col min="15617" max="15617" width="36.140625" style="528" customWidth="1"/>
    <col min="15618" max="15618" width="13.5703125" style="528" customWidth="1"/>
    <col min="15619" max="15619" width="5.85546875" style="528" customWidth="1"/>
    <col min="15620" max="15621" width="14.5703125" style="528" customWidth="1"/>
    <col min="15622" max="15622" width="1.85546875" style="528" customWidth="1"/>
    <col min="15623" max="15830" width="9.140625" style="528"/>
    <col min="15831" max="15831" width="2.85546875" style="528" customWidth="1"/>
    <col min="15832" max="15832" width="35.5703125" style="528" customWidth="1"/>
    <col min="15833" max="15833" width="29.140625" style="528" customWidth="1"/>
    <col min="15834" max="15834" width="4.42578125" style="528" customWidth="1"/>
    <col min="15835" max="15835" width="8.85546875" style="528" customWidth="1"/>
    <col min="15836" max="15836" width="0.85546875" style="528" customWidth="1"/>
    <col min="15837" max="15837" width="12.5703125" style="528" customWidth="1"/>
    <col min="15838" max="15838" width="1.85546875" style="528" customWidth="1"/>
    <col min="15839" max="15871" width="9.140625" style="528"/>
    <col min="15872" max="15872" width="5.42578125" style="528" customWidth="1"/>
    <col min="15873" max="15873" width="36.140625" style="528" customWidth="1"/>
    <col min="15874" max="15874" width="13.5703125" style="528" customWidth="1"/>
    <col min="15875" max="15875" width="5.85546875" style="528" customWidth="1"/>
    <col min="15876" max="15877" width="14.5703125" style="528" customWidth="1"/>
    <col min="15878" max="15878" width="1.85546875" style="528" customWidth="1"/>
    <col min="15879" max="16086" width="9.140625" style="528"/>
    <col min="16087" max="16087" width="2.85546875" style="528" customWidth="1"/>
    <col min="16088" max="16088" width="35.5703125" style="528" customWidth="1"/>
    <col min="16089" max="16089" width="29.140625" style="528" customWidth="1"/>
    <col min="16090" max="16090" width="4.42578125" style="528" customWidth="1"/>
    <col min="16091" max="16091" width="8.85546875" style="528" customWidth="1"/>
    <col min="16092" max="16092" width="0.85546875" style="528" customWidth="1"/>
    <col min="16093" max="16093" width="12.5703125" style="528" customWidth="1"/>
    <col min="16094" max="16094" width="1.85546875" style="528" customWidth="1"/>
    <col min="16095" max="16127" width="9.140625" style="528"/>
    <col min="16128" max="16128" width="5.42578125" style="528" customWidth="1"/>
    <col min="16129" max="16129" width="36.140625" style="528" customWidth="1"/>
    <col min="16130" max="16130" width="13.5703125" style="528" customWidth="1"/>
    <col min="16131" max="16131" width="5.85546875" style="528" customWidth="1"/>
    <col min="16132" max="16133" width="14.5703125" style="528" customWidth="1"/>
    <col min="16134" max="16134" width="1.85546875" style="528" customWidth="1"/>
    <col min="16135" max="16342" width="9.140625" style="528"/>
    <col min="16343" max="16343" width="2.85546875" style="528" customWidth="1"/>
    <col min="16344" max="16344" width="35.5703125" style="528" customWidth="1"/>
    <col min="16345" max="16345" width="29.140625" style="528" customWidth="1"/>
    <col min="16346" max="16346" width="4.42578125" style="528" customWidth="1"/>
    <col min="16347" max="16347" width="8.85546875" style="528" customWidth="1"/>
    <col min="16348" max="16348" width="0.85546875" style="528" customWidth="1"/>
    <col min="16349" max="16349" width="12.5703125" style="528" customWidth="1"/>
    <col min="16350" max="16350" width="1.85546875" style="528" customWidth="1"/>
    <col min="16351" max="16384" width="9.140625" style="528"/>
  </cols>
  <sheetData>
    <row r="1" spans="1:7" ht="11.25" customHeight="1" thickBot="1" x14ac:dyDescent="0.25">
      <c r="A1" s="525" t="s">
        <v>0</v>
      </c>
      <c r="B1" s="526"/>
      <c r="C1" s="526"/>
      <c r="D1" s="526"/>
      <c r="E1" s="526"/>
      <c r="F1" s="526"/>
      <c r="G1" s="527"/>
    </row>
    <row r="2" spans="1:7" ht="9" customHeight="1" thickTop="1" x14ac:dyDescent="0.2">
      <c r="A2" s="529"/>
      <c r="B2" s="725"/>
      <c r="C2" s="726"/>
      <c r="D2" s="726"/>
      <c r="E2" s="726"/>
      <c r="F2" s="727"/>
      <c r="G2" s="530"/>
    </row>
    <row r="3" spans="1:7" ht="15.75" x14ac:dyDescent="0.25">
      <c r="A3" s="531"/>
      <c r="B3" s="728" t="str">
        <f>Identification!C9</f>
        <v>Select Council Name</v>
      </c>
      <c r="C3" s="729"/>
      <c r="D3" s="729"/>
      <c r="E3" s="729"/>
      <c r="F3" s="730"/>
      <c r="G3" s="530"/>
    </row>
    <row r="4" spans="1:7" ht="15.75" x14ac:dyDescent="0.25">
      <c r="A4" s="532"/>
      <c r="B4" s="731"/>
      <c r="C4" s="732"/>
      <c r="D4" s="732"/>
      <c r="E4" s="732"/>
      <c r="F4" s="733"/>
      <c r="G4" s="530"/>
    </row>
    <row r="5" spans="1:7" ht="15.75" x14ac:dyDescent="0.25">
      <c r="A5" s="532"/>
      <c r="B5" s="731" t="s">
        <v>800</v>
      </c>
      <c r="C5" s="732"/>
      <c r="D5" s="732"/>
      <c r="E5" s="732"/>
      <c r="F5" s="733"/>
      <c r="G5" s="530"/>
    </row>
    <row r="6" spans="1:7" ht="15.75" x14ac:dyDescent="0.25">
      <c r="A6" s="529"/>
      <c r="B6" s="728" t="s">
        <v>912</v>
      </c>
      <c r="C6" s="729"/>
      <c r="D6" s="729"/>
      <c r="E6" s="729"/>
      <c r="F6" s="730"/>
      <c r="G6" s="530"/>
    </row>
    <row r="7" spans="1:7" ht="9" customHeight="1" thickBot="1" x14ac:dyDescent="0.25">
      <c r="A7" s="529"/>
      <c r="B7" s="533"/>
      <c r="C7" s="534"/>
      <c r="D7" s="534"/>
      <c r="E7" s="534"/>
      <c r="F7" s="535"/>
      <c r="G7" s="530"/>
    </row>
    <row r="8" spans="1:7" ht="9.75" customHeight="1" thickTop="1" x14ac:dyDescent="0.2">
      <c r="A8" s="529"/>
      <c r="B8" s="468"/>
      <c r="C8" s="468"/>
      <c r="D8" s="468"/>
      <c r="E8" s="468"/>
      <c r="F8" s="468"/>
      <c r="G8" s="530"/>
    </row>
    <row r="9" spans="1:7" ht="3" customHeight="1" thickBot="1" x14ac:dyDescent="0.3">
      <c r="A9" s="529"/>
      <c r="B9" s="468"/>
      <c r="C9" s="468"/>
      <c r="D9" s="468"/>
      <c r="E9" s="473"/>
      <c r="F9" s="473"/>
      <c r="G9" s="530"/>
    </row>
    <row r="10" spans="1:7" ht="114" customHeight="1" thickBot="1" x14ac:dyDescent="0.3">
      <c r="A10" s="529"/>
      <c r="B10" s="722" t="s">
        <v>921</v>
      </c>
      <c r="C10" s="723"/>
      <c r="D10" s="724"/>
      <c r="E10" s="536" t="s">
        <v>914</v>
      </c>
      <c r="F10" s="536" t="s">
        <v>913</v>
      </c>
      <c r="G10" s="530"/>
    </row>
    <row r="11" spans="1:7" ht="17.100000000000001" customHeight="1" x14ac:dyDescent="0.25">
      <c r="A11" s="529"/>
      <c r="B11" s="468"/>
      <c r="C11" s="468"/>
      <c r="D11" s="468"/>
      <c r="E11" s="473" t="s">
        <v>801</v>
      </c>
      <c r="F11" s="473" t="s">
        <v>801</v>
      </c>
      <c r="G11" s="530"/>
    </row>
    <row r="12" spans="1:7" s="540" customFormat="1" ht="17.100000000000001" customHeight="1" x14ac:dyDescent="0.25">
      <c r="A12" s="486" t="s">
        <v>802</v>
      </c>
      <c r="B12" s="537"/>
      <c r="C12" s="537"/>
      <c r="D12" s="537"/>
      <c r="E12" s="538"/>
      <c r="F12" s="538"/>
      <c r="G12" s="539"/>
    </row>
    <row r="13" spans="1:7" ht="17.100000000000001" customHeight="1" x14ac:dyDescent="0.2">
      <c r="A13" s="333"/>
      <c r="B13" s="264"/>
      <c r="C13" s="264"/>
      <c r="D13" s="264"/>
      <c r="E13" s="468"/>
      <c r="F13" s="468"/>
      <c r="G13" s="530"/>
    </row>
    <row r="14" spans="1:7" ht="17.100000000000001" customHeight="1" x14ac:dyDescent="0.25">
      <c r="A14" s="333"/>
      <c r="B14" s="264" t="s">
        <v>803</v>
      </c>
      <c r="C14" s="264"/>
      <c r="D14" s="264"/>
      <c r="E14" s="406"/>
      <c r="F14" s="347">
        <f>E38</f>
        <v>0</v>
      </c>
      <c r="G14" s="530"/>
    </row>
    <row r="15" spans="1:7" ht="17.100000000000001" customHeight="1" x14ac:dyDescent="0.2">
      <c r="A15" s="333"/>
      <c r="B15" s="264" t="s">
        <v>804</v>
      </c>
      <c r="C15" s="264"/>
      <c r="D15" s="264"/>
      <c r="E15" s="406">
        <v>0</v>
      </c>
      <c r="F15" s="345">
        <f>F16-F14</f>
        <v>0</v>
      </c>
      <c r="G15" s="530"/>
    </row>
    <row r="16" spans="1:7" ht="17.100000000000001" customHeight="1" x14ac:dyDescent="0.25">
      <c r="A16" s="333"/>
      <c r="B16" s="48" t="s">
        <v>805</v>
      </c>
      <c r="C16" s="264"/>
      <c r="D16" s="264"/>
      <c r="E16" s="407">
        <v>0</v>
      </c>
      <c r="F16" s="347">
        <f>'Schedule 3'!I7</f>
        <v>0</v>
      </c>
      <c r="G16" s="530"/>
    </row>
    <row r="17" spans="1:7" ht="3.75" customHeight="1" x14ac:dyDescent="0.25">
      <c r="A17" s="529"/>
      <c r="B17" s="538"/>
      <c r="C17" s="468"/>
      <c r="D17" s="468"/>
      <c r="E17" s="468"/>
      <c r="F17" s="468"/>
      <c r="G17" s="530"/>
    </row>
    <row r="18" spans="1:7" ht="6.75" customHeight="1" x14ac:dyDescent="0.25">
      <c r="A18" s="529"/>
      <c r="B18" s="538"/>
      <c r="C18" s="468"/>
      <c r="D18" s="468"/>
      <c r="E18" s="468"/>
      <c r="F18" s="468"/>
      <c r="G18" s="530"/>
    </row>
    <row r="19" spans="1:7" ht="17.100000000000001" customHeight="1" x14ac:dyDescent="0.25">
      <c r="A19" s="486" t="s">
        <v>800</v>
      </c>
      <c r="B19" s="264"/>
      <c r="C19" s="264"/>
      <c r="D19" s="264"/>
      <c r="E19" s="468"/>
      <c r="F19" s="468"/>
      <c r="G19" s="530"/>
    </row>
    <row r="20" spans="1:7" ht="15" customHeight="1" x14ac:dyDescent="0.2">
      <c r="A20" s="333"/>
      <c r="B20" s="264"/>
      <c r="C20" s="264"/>
      <c r="D20" s="264"/>
      <c r="E20" s="468"/>
      <c r="F20" s="468"/>
      <c r="G20" s="530"/>
    </row>
    <row r="21" spans="1:7" ht="17.100000000000001" customHeight="1" x14ac:dyDescent="0.2">
      <c r="A21" s="333"/>
      <c r="B21" s="264" t="s">
        <v>806</v>
      </c>
      <c r="C21" s="264"/>
      <c r="D21" s="264"/>
      <c r="E21" s="408"/>
      <c r="F21" s="469">
        <f>'Schedule 3'!F11</f>
        <v>0</v>
      </c>
      <c r="G21" s="530"/>
    </row>
    <row r="22" spans="1:7" ht="17.100000000000001" customHeight="1" x14ac:dyDescent="0.2">
      <c r="A22" s="333" t="s">
        <v>505</v>
      </c>
      <c r="B22" s="264" t="s">
        <v>807</v>
      </c>
      <c r="C22" s="264"/>
      <c r="D22" s="264"/>
      <c r="E22" s="470">
        <v>0.02</v>
      </c>
      <c r="F22" s="470">
        <f>'Schedule 3'!F14</f>
        <v>0</v>
      </c>
      <c r="G22" s="530"/>
    </row>
    <row r="23" spans="1:7" ht="17.100000000000001" customHeight="1" x14ac:dyDescent="0.2">
      <c r="A23" s="333" t="s">
        <v>505</v>
      </c>
      <c r="B23" s="264" t="s">
        <v>808</v>
      </c>
      <c r="C23" s="264"/>
      <c r="D23" s="264"/>
      <c r="E23" s="409"/>
      <c r="F23" s="470">
        <f>'Schedule 3'!F17</f>
        <v>0</v>
      </c>
      <c r="G23" s="530"/>
    </row>
    <row r="24" spans="1:7" ht="17.100000000000001" customHeight="1" x14ac:dyDescent="0.2">
      <c r="A24" s="333"/>
      <c r="B24" s="264"/>
      <c r="C24" s="264"/>
      <c r="D24" s="264"/>
      <c r="E24" s="468"/>
      <c r="F24" s="468"/>
      <c r="G24" s="530"/>
    </row>
    <row r="25" spans="1:7" ht="17.100000000000001" customHeight="1" x14ac:dyDescent="0.2">
      <c r="A25" s="333"/>
      <c r="B25" s="264" t="s">
        <v>809</v>
      </c>
      <c r="C25" s="264"/>
      <c r="D25" s="264"/>
      <c r="E25" s="494">
        <v>0</v>
      </c>
      <c r="F25" s="386">
        <f>'Schedule 3'!I9</f>
        <v>0</v>
      </c>
      <c r="G25" s="530"/>
    </row>
    <row r="26" spans="1:7" ht="17.100000000000001" customHeight="1" x14ac:dyDescent="0.2">
      <c r="A26" s="333"/>
      <c r="B26" s="264" t="s">
        <v>810</v>
      </c>
      <c r="C26" s="264"/>
      <c r="D26" s="264"/>
      <c r="E26" s="406"/>
      <c r="F26" s="346">
        <f>IF(AND(F23=0,F21&gt;F22),(F16+F25)*F21,0)</f>
        <v>0</v>
      </c>
      <c r="G26" s="530"/>
    </row>
    <row r="27" spans="1:7" ht="17.100000000000001" customHeight="1" x14ac:dyDescent="0.2">
      <c r="A27" s="333" t="s">
        <v>505</v>
      </c>
      <c r="B27" s="264" t="s">
        <v>811</v>
      </c>
      <c r="C27" s="264"/>
      <c r="D27" s="264"/>
      <c r="E27" s="406">
        <v>0</v>
      </c>
      <c r="F27" s="346">
        <f>IF(AND(F21=0,F23=0),(F16+F25)*F22,0)</f>
        <v>0</v>
      </c>
      <c r="G27" s="530"/>
    </row>
    <row r="28" spans="1:7" ht="17.100000000000001" customHeight="1" x14ac:dyDescent="0.2">
      <c r="A28" s="333" t="s">
        <v>505</v>
      </c>
      <c r="B28" s="264" t="s">
        <v>812</v>
      </c>
      <c r="C28" s="264"/>
      <c r="D28" s="264"/>
      <c r="E28" s="406"/>
      <c r="F28" s="346">
        <f>IF(AND(F26=0,F27=0),(F16+F25)*F23,0)</f>
        <v>0</v>
      </c>
      <c r="G28" s="530"/>
    </row>
    <row r="29" spans="1:7" ht="17.100000000000001" customHeight="1" x14ac:dyDescent="0.25">
      <c r="A29" s="333"/>
      <c r="B29" s="264" t="s">
        <v>813</v>
      </c>
      <c r="C29" s="264"/>
      <c r="D29" s="264"/>
      <c r="E29" s="407">
        <v>0</v>
      </c>
      <c r="F29" s="347">
        <f>F16+SUM(F25:F28)</f>
        <v>0</v>
      </c>
      <c r="G29" s="530"/>
    </row>
    <row r="30" spans="1:7" ht="15" customHeight="1" x14ac:dyDescent="0.2">
      <c r="A30" s="529"/>
      <c r="B30" s="468"/>
      <c r="C30" s="468"/>
      <c r="D30" s="468"/>
      <c r="E30" s="471"/>
      <c r="F30" s="471"/>
      <c r="G30" s="530"/>
    </row>
    <row r="31" spans="1:7" ht="15" customHeight="1" x14ac:dyDescent="0.2">
      <c r="A31" s="529"/>
      <c r="B31" s="468"/>
      <c r="C31" s="468"/>
      <c r="D31" s="468"/>
      <c r="E31" s="471"/>
      <c r="F31" s="471"/>
      <c r="G31" s="530"/>
    </row>
    <row r="32" spans="1:7" ht="17.100000000000001" customHeight="1" x14ac:dyDescent="0.2">
      <c r="A32" s="333"/>
      <c r="B32" s="264" t="s">
        <v>814</v>
      </c>
      <c r="C32" s="264"/>
      <c r="D32" s="264"/>
      <c r="E32" s="406">
        <v>0</v>
      </c>
      <c r="F32" s="345">
        <f>E42</f>
        <v>0</v>
      </c>
      <c r="G32" s="530"/>
    </row>
    <row r="33" spans="1:7" ht="17.100000000000001" customHeight="1" x14ac:dyDescent="0.2">
      <c r="A33" s="333"/>
      <c r="B33" s="264" t="s">
        <v>815</v>
      </c>
      <c r="C33" s="264"/>
      <c r="D33" s="264"/>
      <c r="E33" s="495">
        <v>0</v>
      </c>
      <c r="F33" s="386">
        <f>-E41</f>
        <v>0</v>
      </c>
      <c r="G33" s="530"/>
    </row>
    <row r="34" spans="1:7" ht="17.100000000000001" customHeight="1" x14ac:dyDescent="0.25">
      <c r="A34" s="333"/>
      <c r="B34" s="264" t="s">
        <v>813</v>
      </c>
      <c r="C34" s="264"/>
      <c r="D34" s="264"/>
      <c r="E34" s="406">
        <v>0</v>
      </c>
      <c r="F34" s="347">
        <f>F32+F33</f>
        <v>0</v>
      </c>
      <c r="G34" s="530"/>
    </row>
    <row r="35" spans="1:7" ht="17.100000000000001" customHeight="1" x14ac:dyDescent="0.25">
      <c r="A35" s="541"/>
      <c r="B35" s="264"/>
      <c r="C35" s="264"/>
      <c r="D35" s="264"/>
      <c r="E35" s="473"/>
      <c r="F35" s="472"/>
      <c r="G35" s="530"/>
    </row>
    <row r="36" spans="1:7" ht="17.100000000000001" customHeight="1" x14ac:dyDescent="0.25">
      <c r="A36" s="486" t="s">
        <v>816</v>
      </c>
      <c r="B36" s="264"/>
      <c r="C36" s="264"/>
      <c r="D36" s="264"/>
      <c r="E36" s="407">
        <v>0</v>
      </c>
      <c r="F36" s="347">
        <f>F29+F34</f>
        <v>0</v>
      </c>
      <c r="G36" s="530"/>
    </row>
    <row r="37" spans="1:7" ht="17.100000000000001" customHeight="1" x14ac:dyDescent="0.25">
      <c r="A37" s="542"/>
      <c r="B37" s="264"/>
      <c r="C37" s="264"/>
      <c r="D37" s="264"/>
      <c r="E37" s="473"/>
      <c r="F37" s="473"/>
      <c r="G37" s="530"/>
    </row>
    <row r="38" spans="1:7" ht="17.100000000000001" customHeight="1" x14ac:dyDescent="0.2">
      <c r="A38" s="333"/>
      <c r="B38" s="264" t="s">
        <v>817</v>
      </c>
      <c r="C38" s="264"/>
      <c r="D38" s="264"/>
      <c r="E38" s="494">
        <v>0</v>
      </c>
      <c r="F38" s="610" t="str">
        <f>'Schedule 3'!I34</f>
        <v xml:space="preserve">0 </v>
      </c>
      <c r="G38" s="530"/>
    </row>
    <row r="39" spans="1:7" ht="17.100000000000001" customHeight="1" x14ac:dyDescent="0.25">
      <c r="A39" s="333"/>
      <c r="B39" s="264" t="s">
        <v>818</v>
      </c>
      <c r="C39" s="264"/>
      <c r="D39" s="264"/>
      <c r="E39" s="407">
        <v>0</v>
      </c>
      <c r="F39" s="474">
        <f>IFERROR(F36-F38,"0")</f>
        <v>0</v>
      </c>
      <c r="G39" s="530"/>
    </row>
    <row r="40" spans="1:7" ht="17.100000000000001" customHeight="1" x14ac:dyDescent="0.25">
      <c r="A40" s="333"/>
      <c r="B40" s="264"/>
      <c r="C40" s="264"/>
      <c r="D40" s="264"/>
      <c r="E40" s="473"/>
      <c r="F40" s="473"/>
      <c r="G40" s="530"/>
    </row>
    <row r="41" spans="1:7" ht="17.100000000000001" customHeight="1" x14ac:dyDescent="0.2">
      <c r="A41" s="333"/>
      <c r="B41" s="264" t="s">
        <v>819</v>
      </c>
      <c r="C41" s="264"/>
      <c r="D41" s="264"/>
      <c r="E41" s="406">
        <v>0</v>
      </c>
      <c r="F41" s="345">
        <f>'Schedule 3'!I53</f>
        <v>0</v>
      </c>
      <c r="G41" s="530"/>
    </row>
    <row r="42" spans="1:7" ht="16.5" customHeight="1" x14ac:dyDescent="0.25">
      <c r="A42" s="333"/>
      <c r="B42" s="264" t="s">
        <v>820</v>
      </c>
      <c r="C42" s="48"/>
      <c r="D42" s="543"/>
      <c r="E42" s="407">
        <v>0</v>
      </c>
      <c r="F42" s="347">
        <f>F39+F41</f>
        <v>0</v>
      </c>
      <c r="G42" s="544"/>
    </row>
    <row r="43" spans="1:7" ht="17.100000000000001" customHeight="1" x14ac:dyDescent="0.2">
      <c r="A43" s="719" t="str">
        <f>IF(F42&lt;-499,"MINISTERIAL APPROVAL &amp; GAZETTAL REQUIRED FOR EXCESS CARRY FORWARD TO NEXT YEAR","")</f>
        <v/>
      </c>
      <c r="B43" s="720"/>
      <c r="C43" s="720"/>
      <c r="D43" s="720"/>
      <c r="E43" s="720"/>
      <c r="F43" s="720"/>
      <c r="G43" s="721"/>
    </row>
    <row r="44" spans="1:7" ht="17.100000000000001" customHeight="1" x14ac:dyDescent="0.2">
      <c r="A44" s="545"/>
      <c r="B44" s="317"/>
      <c r="C44" s="317"/>
      <c r="D44" s="317"/>
      <c r="E44" s="485"/>
      <c r="F44" s="485"/>
      <c r="G44" s="546"/>
    </row>
    <row r="45" spans="1:7" ht="17.100000000000001" customHeight="1" x14ac:dyDescent="0.25">
      <c r="A45" s="486" t="s">
        <v>821</v>
      </c>
      <c r="B45" s="264"/>
      <c r="C45" s="264"/>
      <c r="D45" s="264"/>
      <c r="E45" s="487"/>
      <c r="F45" s="487"/>
      <c r="G45" s="334"/>
    </row>
    <row r="46" spans="1:7" ht="17.100000000000001" customHeight="1" x14ac:dyDescent="0.2">
      <c r="A46" s="333"/>
      <c r="B46" s="264"/>
      <c r="C46" s="264"/>
      <c r="D46" s="264"/>
      <c r="E46" s="487"/>
      <c r="F46" s="487"/>
      <c r="G46" s="334"/>
    </row>
    <row r="47" spans="1:7" ht="43.5" customHeight="1" x14ac:dyDescent="0.2">
      <c r="A47" s="488" t="s">
        <v>822</v>
      </c>
      <c r="B47" s="717" t="s">
        <v>823</v>
      </c>
      <c r="C47" s="717"/>
      <c r="D47" s="717"/>
      <c r="E47" s="717"/>
      <c r="F47" s="717"/>
      <c r="G47" s="718"/>
    </row>
    <row r="48" spans="1:7" ht="17.100000000000001" customHeight="1" x14ac:dyDescent="0.2">
      <c r="A48" s="489"/>
      <c r="B48" s="264"/>
      <c r="C48" s="264"/>
      <c r="D48" s="264"/>
      <c r="E48" s="487"/>
      <c r="F48" s="487"/>
      <c r="G48" s="334"/>
    </row>
    <row r="49" spans="1:7" ht="15" customHeight="1" x14ac:dyDescent="0.2">
      <c r="A49" s="488" t="s">
        <v>824</v>
      </c>
      <c r="B49" s="717" t="s">
        <v>825</v>
      </c>
      <c r="C49" s="717"/>
      <c r="D49" s="717"/>
      <c r="E49" s="717"/>
      <c r="F49" s="717"/>
      <c r="G49" s="718"/>
    </row>
    <row r="50" spans="1:7" ht="46.5" customHeight="1" x14ac:dyDescent="0.2">
      <c r="A50" s="489"/>
      <c r="B50" s="717"/>
      <c r="C50" s="717"/>
      <c r="D50" s="717"/>
      <c r="E50" s="717"/>
      <c r="F50" s="717"/>
      <c r="G50" s="718"/>
    </row>
    <row r="51" spans="1:7" ht="17.100000000000001" customHeight="1" x14ac:dyDescent="0.2">
      <c r="A51" s="489"/>
      <c r="B51" s="264"/>
      <c r="C51" s="264"/>
      <c r="D51" s="264"/>
      <c r="E51" s="487"/>
      <c r="F51" s="487"/>
      <c r="G51" s="334"/>
    </row>
    <row r="52" spans="1:7" ht="31.5" customHeight="1" x14ac:dyDescent="0.2">
      <c r="A52" s="488" t="s">
        <v>826</v>
      </c>
      <c r="B52" s="717" t="s">
        <v>827</v>
      </c>
      <c r="C52" s="717"/>
      <c r="D52" s="717"/>
      <c r="E52" s="717"/>
      <c r="F52" s="717"/>
      <c r="G52" s="718"/>
    </row>
    <row r="53" spans="1:7" ht="17.100000000000001" customHeight="1" x14ac:dyDescent="0.2">
      <c r="A53" s="489"/>
      <c r="B53" s="177"/>
      <c r="C53" s="177"/>
      <c r="D53" s="177"/>
      <c r="E53" s="177"/>
      <c r="F53" s="177"/>
      <c r="G53" s="490"/>
    </row>
    <row r="54" spans="1:7" ht="44.25" customHeight="1" x14ac:dyDescent="0.2">
      <c r="A54" s="488" t="s">
        <v>828</v>
      </c>
      <c r="B54" s="717" t="s">
        <v>829</v>
      </c>
      <c r="C54" s="717"/>
      <c r="D54" s="717"/>
      <c r="E54" s="717"/>
      <c r="F54" s="717"/>
      <c r="G54" s="718"/>
    </row>
    <row r="55" spans="1:7" ht="17.100000000000001" customHeight="1" x14ac:dyDescent="0.2">
      <c r="A55" s="488"/>
      <c r="B55" s="522"/>
      <c r="C55" s="522"/>
      <c r="D55" s="522"/>
      <c r="E55" s="522"/>
      <c r="F55" s="522"/>
      <c r="G55" s="523"/>
    </row>
    <row r="56" spans="1:7" ht="44.25" customHeight="1" x14ac:dyDescent="0.2">
      <c r="A56" s="488" t="s">
        <v>830</v>
      </c>
      <c r="B56" s="717" t="s">
        <v>933</v>
      </c>
      <c r="C56" s="717"/>
      <c r="D56" s="717"/>
      <c r="E56" s="717"/>
      <c r="F56" s="717"/>
      <c r="G56" s="718"/>
    </row>
    <row r="57" spans="1:7" ht="17.100000000000001" customHeight="1" x14ac:dyDescent="0.2">
      <c r="A57" s="489"/>
      <c r="B57" s="264"/>
      <c r="C57" s="264"/>
      <c r="D57" s="264"/>
      <c r="E57" s="487"/>
      <c r="F57" s="487"/>
      <c r="G57" s="334"/>
    </row>
    <row r="58" spans="1:7" ht="112.5" customHeight="1" x14ac:dyDescent="0.25">
      <c r="A58" s="488" t="s">
        <v>831</v>
      </c>
      <c r="B58" s="717" t="s">
        <v>832</v>
      </c>
      <c r="C58" s="717"/>
      <c r="D58" s="717"/>
      <c r="E58" s="717"/>
      <c r="F58" s="717"/>
      <c r="G58" s="334"/>
    </row>
    <row r="59" spans="1:7" ht="17.100000000000001" customHeight="1" x14ac:dyDescent="0.2">
      <c r="A59" s="489"/>
      <c r="B59" s="264"/>
      <c r="C59" s="264"/>
      <c r="D59" s="264"/>
      <c r="E59" s="487"/>
      <c r="F59" s="487"/>
      <c r="G59" s="334"/>
    </row>
    <row r="60" spans="1:7" x14ac:dyDescent="0.2">
      <c r="A60" s="489"/>
      <c r="B60" s="264"/>
      <c r="C60" s="264"/>
      <c r="D60" s="264"/>
      <c r="E60" s="487"/>
      <c r="F60" s="487"/>
      <c r="G60" s="334"/>
    </row>
    <row r="61" spans="1:7" x14ac:dyDescent="0.2">
      <c r="A61" s="491"/>
      <c r="B61" s="316"/>
      <c r="C61" s="316"/>
      <c r="D61" s="316"/>
      <c r="E61" s="492"/>
      <c r="F61" s="492"/>
      <c r="G61" s="493"/>
    </row>
  </sheetData>
  <sheetProtection algorithmName="SHA-512" hashValue="zft9ihjbZ0IO/XVd5ia7oj4Jef20dNuq6sgWr2igP+YWL+utwB+eYbSj1V9bQtzCDsSouBX0f3Tlil8mvlusKQ==" saltValue="bdF5JbRe6epQzrfRmKjrMA==" spinCount="100000" sheet="1" objects="1" scenarios="1"/>
  <mergeCells count="13">
    <mergeCell ref="B47:G47"/>
    <mergeCell ref="A43:G43"/>
    <mergeCell ref="B10:D10"/>
    <mergeCell ref="B2:F2"/>
    <mergeCell ref="B3:F3"/>
    <mergeCell ref="B4:F4"/>
    <mergeCell ref="B5:F5"/>
    <mergeCell ref="B6:F6"/>
    <mergeCell ref="B58:F58"/>
    <mergeCell ref="B49:G50"/>
    <mergeCell ref="B52:G52"/>
    <mergeCell ref="B54:G54"/>
    <mergeCell ref="B56:G56"/>
  </mergeCells>
  <conditionalFormatting sqref="F42">
    <cfRule type="cellIs" dxfId="0" priority="1" operator="lessThan">
      <formula>-499</formula>
    </cfRule>
  </conditionalFormatting>
  <dataValidations count="7">
    <dataValidation allowBlank="1" showInputMessage="1" showErrorMessage="1" prompt="Input as negative amount" sqref="WVL983074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E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E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E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E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E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E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E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E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E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E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E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E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E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E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E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WLP983074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70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E131106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E196642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E262178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E327714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E393250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E458786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E524322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E589858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E655394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E720930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E786466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E852002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E917538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E983074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xr:uid="{00000000-0002-0000-1500-000000000000}"/>
    <dataValidation allowBlank="1" showInputMessage="1" showErrorMessage="1" errorTitle="Data Entry Error:" error="Value must be a whole number which is greater than or equal to zero.  Please re-enter." sqref="HM65411 RI65411 ABE65411 ALA65411 AUW65411 BES65411 BOO65411 BYK65411 CIG65411 CSC65411 DBY65411 DLU65411 DVQ65411 EFM65411 EPI65411 EZE65411 FJA65411 FSW65411 GCS65411 GMO65411 GWK65411 HGG65411 HQC65411 HZY65411 IJU65411 ITQ65411 JDM65411 JNI65411 JXE65411 KHA65411 KQW65411 LAS65411 LKO65411 LUK65411 MEG65411 MOC65411 MXY65411 NHU65411 NRQ65411 OBM65411 OLI65411 OVE65411 PFA65411 POW65411 PYS65411 QIO65411 QSK65411 RCG65411 RMC65411 RVY65411 SFU65411 SPQ65411 SZM65411 TJI65411 TTE65411 UDA65411 UMW65411 UWS65411 VGO65411 VQK65411 WAG65411 WKC65411 WTY65411 XDU65411 HM130947 RI130947 ABE130947 ALA130947 AUW130947 BES130947 BOO130947 BYK130947 CIG130947 CSC130947 DBY130947 DLU130947 DVQ130947 EFM130947 EPI130947 EZE130947 FJA130947 FSW130947 GCS130947 GMO130947 GWK130947 HGG130947 HQC130947 HZY130947 IJU130947 ITQ130947 JDM130947 JNI130947 JXE130947 KHA130947 KQW130947 LAS130947 LKO130947 LUK130947 MEG130947 MOC130947 MXY130947 NHU130947 NRQ130947 OBM130947 OLI130947 OVE130947 PFA130947 POW130947 PYS130947 QIO130947 QSK130947 RCG130947 RMC130947 RVY130947 SFU130947 SPQ130947 SZM130947 TJI130947 TTE130947 UDA130947 UMW130947 UWS130947 VGO130947 VQK130947 WAG130947 WKC130947 WTY130947 XDU130947 HM196483 RI196483 ABE196483 ALA196483 AUW196483 BES196483 BOO196483 BYK196483 CIG196483 CSC196483 DBY196483 DLU196483 DVQ196483 EFM196483 EPI196483 EZE196483 FJA196483 FSW196483 GCS196483 GMO196483 GWK196483 HGG196483 HQC196483 HZY196483 IJU196483 ITQ196483 JDM196483 JNI196483 JXE196483 KHA196483 KQW196483 LAS196483 LKO196483 LUK196483 MEG196483 MOC196483 MXY196483 NHU196483 NRQ196483 OBM196483 OLI196483 OVE196483 PFA196483 POW196483 PYS196483 QIO196483 QSK196483 RCG196483 RMC196483 RVY196483 SFU196483 SPQ196483 SZM196483 TJI196483 TTE196483 UDA196483 UMW196483 UWS196483 VGO196483 VQK196483 WAG196483 WKC196483 WTY196483 XDU196483 HM262019 RI262019 ABE262019 ALA262019 AUW262019 BES262019 BOO262019 BYK262019 CIG262019 CSC262019 DBY262019 DLU262019 DVQ262019 EFM262019 EPI262019 EZE262019 FJA262019 FSW262019 GCS262019 GMO262019 GWK262019 HGG262019 HQC262019 HZY262019 IJU262019 ITQ262019 JDM262019 JNI262019 JXE262019 KHA262019 KQW262019 LAS262019 LKO262019 LUK262019 MEG262019 MOC262019 MXY262019 NHU262019 NRQ262019 OBM262019 OLI262019 OVE262019 PFA262019 POW262019 PYS262019 QIO262019 QSK262019 RCG262019 RMC262019 RVY262019 SFU262019 SPQ262019 SZM262019 TJI262019 TTE262019 UDA262019 UMW262019 UWS262019 VGO262019 VQK262019 WAG262019 WKC262019 WTY262019 XDU262019 HM327555 RI327555 ABE327555 ALA327555 AUW327555 BES327555 BOO327555 BYK327555 CIG327555 CSC327555 DBY327555 DLU327555 DVQ327555 EFM327555 EPI327555 EZE327555 FJA327555 FSW327555 GCS327555 GMO327555 GWK327555 HGG327555 HQC327555 HZY327555 IJU327555 ITQ327555 JDM327555 JNI327555 JXE327555 KHA327555 KQW327555 LAS327555 LKO327555 LUK327555 MEG327555 MOC327555 MXY327555 NHU327555 NRQ327555 OBM327555 OLI327555 OVE327555 PFA327555 POW327555 PYS327555 QIO327555 QSK327555 RCG327555 RMC327555 RVY327555 SFU327555 SPQ327555 SZM327555 TJI327555 TTE327555 UDA327555 UMW327555 UWS327555 VGO327555 VQK327555 WAG327555 WKC327555 WTY327555 XDU327555 HM393091 RI393091 ABE393091 ALA393091 AUW393091 BES393091 BOO393091 BYK393091 CIG393091 CSC393091 DBY393091 DLU393091 DVQ393091 EFM393091 EPI393091 EZE393091 FJA393091 FSW393091 GCS393091 GMO393091 GWK393091 HGG393091 HQC393091 HZY393091 IJU393091 ITQ393091 JDM393091 JNI393091 JXE393091 KHA393091 KQW393091 LAS393091 LKO393091 LUK393091 MEG393091 MOC393091 MXY393091 NHU393091 NRQ393091 OBM393091 OLI393091 OVE393091 PFA393091 POW393091 PYS393091 QIO393091 QSK393091 RCG393091 RMC393091 RVY393091 SFU393091 SPQ393091 SZM393091 TJI393091 TTE393091 UDA393091 UMW393091 UWS393091 VGO393091 VQK393091 WAG393091 WKC393091 WTY393091 XDU393091 HM458627 RI458627 ABE458627 ALA458627 AUW458627 BES458627 BOO458627 BYK458627 CIG458627 CSC458627 DBY458627 DLU458627 DVQ458627 EFM458627 EPI458627 EZE458627 FJA458627 FSW458627 GCS458627 GMO458627 GWK458627 HGG458627 HQC458627 HZY458627 IJU458627 ITQ458627 JDM458627 JNI458627 JXE458627 KHA458627 KQW458627 LAS458627 LKO458627 LUK458627 MEG458627 MOC458627 MXY458627 NHU458627 NRQ458627 OBM458627 OLI458627 OVE458627 PFA458627 POW458627 PYS458627 QIO458627 QSK458627 RCG458627 RMC458627 RVY458627 SFU458627 SPQ458627 SZM458627 TJI458627 TTE458627 UDA458627 UMW458627 UWS458627 VGO458627 VQK458627 WAG458627 WKC458627 WTY458627 XDU458627 HM524163 RI524163 ABE524163 ALA524163 AUW524163 BES524163 BOO524163 BYK524163 CIG524163 CSC524163 DBY524163 DLU524163 DVQ524163 EFM524163 EPI524163 EZE524163 FJA524163 FSW524163 GCS524163 GMO524163 GWK524163 HGG524163 HQC524163 HZY524163 IJU524163 ITQ524163 JDM524163 JNI524163 JXE524163 KHA524163 KQW524163 LAS524163 LKO524163 LUK524163 MEG524163 MOC524163 MXY524163 NHU524163 NRQ524163 OBM524163 OLI524163 OVE524163 PFA524163 POW524163 PYS524163 QIO524163 QSK524163 RCG524163 RMC524163 RVY524163 SFU524163 SPQ524163 SZM524163 TJI524163 TTE524163 UDA524163 UMW524163 UWS524163 VGO524163 VQK524163 WAG524163 WKC524163 WTY524163 XDU524163 HM589699 RI589699 ABE589699 ALA589699 AUW589699 BES589699 BOO589699 BYK589699 CIG589699 CSC589699 DBY589699 DLU589699 DVQ589699 EFM589699 EPI589699 EZE589699 FJA589699 FSW589699 GCS589699 GMO589699 GWK589699 HGG589699 HQC589699 HZY589699 IJU589699 ITQ589699 JDM589699 JNI589699 JXE589699 KHA589699 KQW589699 LAS589699 LKO589699 LUK589699 MEG589699 MOC589699 MXY589699 NHU589699 NRQ589699 OBM589699 OLI589699 OVE589699 PFA589699 POW589699 PYS589699 QIO589699 QSK589699 RCG589699 RMC589699 RVY589699 SFU589699 SPQ589699 SZM589699 TJI589699 TTE589699 UDA589699 UMW589699 UWS589699 VGO589699 VQK589699 WAG589699 WKC589699 WTY589699 XDU589699 HM655235 RI655235 ABE655235 ALA655235 AUW655235 BES655235 BOO655235 BYK655235 CIG655235 CSC655235 DBY655235 DLU655235 DVQ655235 EFM655235 EPI655235 EZE655235 FJA655235 FSW655235 GCS655235 GMO655235 GWK655235 HGG655235 HQC655235 HZY655235 IJU655235 ITQ655235 JDM655235 JNI655235 JXE655235 KHA655235 KQW655235 LAS655235 LKO655235 LUK655235 MEG655235 MOC655235 MXY655235 NHU655235 NRQ655235 OBM655235 OLI655235 OVE655235 PFA655235 POW655235 PYS655235 QIO655235 QSK655235 RCG655235 RMC655235 RVY655235 SFU655235 SPQ655235 SZM655235 TJI655235 TTE655235 UDA655235 UMW655235 UWS655235 VGO655235 VQK655235 WAG655235 WKC655235 WTY655235 XDU655235 HM720771 RI720771 ABE720771 ALA720771 AUW720771 BES720771 BOO720771 BYK720771 CIG720771 CSC720771 DBY720771 DLU720771 DVQ720771 EFM720771 EPI720771 EZE720771 FJA720771 FSW720771 GCS720771 GMO720771 GWK720771 HGG720771 HQC720771 HZY720771 IJU720771 ITQ720771 JDM720771 JNI720771 JXE720771 KHA720771 KQW720771 LAS720771 LKO720771 LUK720771 MEG720771 MOC720771 MXY720771 NHU720771 NRQ720771 OBM720771 OLI720771 OVE720771 PFA720771 POW720771 PYS720771 QIO720771 QSK720771 RCG720771 RMC720771 RVY720771 SFU720771 SPQ720771 SZM720771 TJI720771 TTE720771 UDA720771 UMW720771 UWS720771 VGO720771 VQK720771 WAG720771 WKC720771 WTY720771 XDU720771 HM786307 RI786307 ABE786307 ALA786307 AUW786307 BES786307 BOO786307 BYK786307 CIG786307 CSC786307 DBY786307 DLU786307 DVQ786307 EFM786307 EPI786307 EZE786307 FJA786307 FSW786307 GCS786307 GMO786307 GWK786307 HGG786307 HQC786307 HZY786307 IJU786307 ITQ786307 JDM786307 JNI786307 JXE786307 KHA786307 KQW786307 LAS786307 LKO786307 LUK786307 MEG786307 MOC786307 MXY786307 NHU786307 NRQ786307 OBM786307 OLI786307 OVE786307 PFA786307 POW786307 PYS786307 QIO786307 QSK786307 RCG786307 RMC786307 RVY786307 SFU786307 SPQ786307 SZM786307 TJI786307 TTE786307 UDA786307 UMW786307 UWS786307 VGO786307 VQK786307 WAG786307 WKC786307 WTY786307 XDU786307 HM851843 RI851843 ABE851843 ALA851843 AUW851843 BES851843 BOO851843 BYK851843 CIG851843 CSC851843 DBY851843 DLU851843 DVQ851843 EFM851843 EPI851843 EZE851843 FJA851843 FSW851843 GCS851843 GMO851843 GWK851843 HGG851843 HQC851843 HZY851843 IJU851843 ITQ851843 JDM851843 JNI851843 JXE851843 KHA851843 KQW851843 LAS851843 LKO851843 LUK851843 MEG851843 MOC851843 MXY851843 NHU851843 NRQ851843 OBM851843 OLI851843 OVE851843 PFA851843 POW851843 PYS851843 QIO851843 QSK851843 RCG851843 RMC851843 RVY851843 SFU851843 SPQ851843 SZM851843 TJI851843 TTE851843 UDA851843 UMW851843 UWS851843 VGO851843 VQK851843 WAG851843 WKC851843 WTY851843 XDU851843 HM917379 RI917379 ABE917379 ALA917379 AUW917379 BES917379 BOO917379 BYK917379 CIG917379 CSC917379 DBY917379 DLU917379 DVQ917379 EFM917379 EPI917379 EZE917379 FJA917379 FSW917379 GCS917379 GMO917379 GWK917379 HGG917379 HQC917379 HZY917379 IJU917379 ITQ917379 JDM917379 JNI917379 JXE917379 KHA917379 KQW917379 LAS917379 LKO917379 LUK917379 MEG917379 MOC917379 MXY917379 NHU917379 NRQ917379 OBM917379 OLI917379 OVE917379 PFA917379 POW917379 PYS917379 QIO917379 QSK917379 RCG917379 RMC917379 RVY917379 SFU917379 SPQ917379 SZM917379 TJI917379 TTE917379 UDA917379 UMW917379 UWS917379 VGO917379 VQK917379 WAG917379 WKC917379 WTY917379 XDU917379 HM982915 RI982915 ABE982915 ALA982915 AUW982915 BES982915 BOO982915 BYK982915 CIG982915 CSC982915 DBY982915 DLU982915 DVQ982915 EFM982915 EPI982915 EZE982915 FJA982915 FSW982915 GCS982915 GMO982915 GWK982915 HGG982915 HQC982915 HZY982915 IJU982915 ITQ982915 JDM982915 JNI982915 JXE982915 KHA982915 KQW982915 LAS982915 LKO982915 LUK982915 MEG982915 MOC982915 MXY982915 NHU982915 NRQ982915 OBM982915 OLI982915 OVE982915 PFA982915 POW982915 PYS982915 QIO982915 QSK982915 RCG982915 RMC982915 RVY982915 SFU982915 SPQ982915 SZM982915 TJI982915 TTE982915 UDA982915 UMW982915 UWS982915 VGO982915 VQK982915 WAG982915 WKC982915 WTY982915 XDU982915 HM1048451 RI1048451 ABE1048451 ALA1048451 AUW1048451 BES1048451 BOO1048451 BYK1048451 CIG1048451 CSC1048451 DBY1048451 DLU1048451 DVQ1048451 EFM1048451 EPI1048451 EZE1048451 FJA1048451 FSW1048451 GCS1048451 GMO1048451 GWK1048451 HGG1048451 HQC1048451 HZY1048451 IJU1048451 ITQ1048451 JDM1048451 JNI1048451 JXE1048451 KHA1048451 KQW1048451 LAS1048451 LKO1048451 LUK1048451 MEG1048451 MOC1048451 MXY1048451 NHU1048451 NRQ1048451 OBM1048451 OLI1048451 OVE1048451 PFA1048451 POW1048451 PYS1048451 QIO1048451 QSK1048451 RCG1048451 RMC1048451 RVY1048451 SFU1048451 SPQ1048451 SZM1048451 TJI1048451 TTE1048451 UDA1048451 UMW1048451 UWS1048451 VGO1048451 VQK1048451 WAG1048451 WKC1048451 WTY1048451 XDU1048451 E65411:F65411 IZ65411:JA65411 SV65411:SW65411 ACR65411:ACS65411 AMN65411:AMO65411 AWJ65411:AWK65411 BGF65411:BGG65411 BQB65411:BQC65411 BZX65411:BZY65411 CJT65411:CJU65411 CTP65411:CTQ65411 DDL65411:DDM65411 DNH65411:DNI65411 DXD65411:DXE65411 EGZ65411:EHA65411 EQV65411:EQW65411 FAR65411:FAS65411 FKN65411:FKO65411 FUJ65411:FUK65411 GEF65411:GEG65411 GOB65411:GOC65411 GXX65411:GXY65411 HHT65411:HHU65411 HRP65411:HRQ65411 IBL65411:IBM65411 ILH65411:ILI65411 IVD65411:IVE65411 JEZ65411:JFA65411 JOV65411:JOW65411 JYR65411:JYS65411 KIN65411:KIO65411 KSJ65411:KSK65411 LCF65411:LCG65411 LMB65411:LMC65411 LVX65411:LVY65411 MFT65411:MFU65411 MPP65411:MPQ65411 MZL65411:MZM65411 NJH65411:NJI65411 NTD65411:NTE65411 OCZ65411:ODA65411 OMV65411:OMW65411 OWR65411:OWS65411 PGN65411:PGO65411 PQJ65411:PQK65411 QAF65411:QAG65411 QKB65411:QKC65411 QTX65411:QTY65411 RDT65411:RDU65411 RNP65411:RNQ65411 RXL65411:RXM65411 SHH65411:SHI65411 SRD65411:SRE65411 TAZ65411:TBA65411 TKV65411:TKW65411 TUR65411:TUS65411 UEN65411:UEO65411 UOJ65411:UOK65411 UYF65411:UYG65411 VIB65411:VIC65411 VRX65411:VRY65411 WBT65411:WBU65411 WLP65411:WLQ65411 WVL65411:WVM65411 E130947:F130947 IZ130947:JA130947 SV130947:SW130947 ACR130947:ACS130947 AMN130947:AMO130947 AWJ130947:AWK130947 BGF130947:BGG130947 BQB130947:BQC130947 BZX130947:BZY130947 CJT130947:CJU130947 CTP130947:CTQ130947 DDL130947:DDM130947 DNH130947:DNI130947 DXD130947:DXE130947 EGZ130947:EHA130947 EQV130947:EQW130947 FAR130947:FAS130947 FKN130947:FKO130947 FUJ130947:FUK130947 GEF130947:GEG130947 GOB130947:GOC130947 GXX130947:GXY130947 HHT130947:HHU130947 HRP130947:HRQ130947 IBL130947:IBM130947 ILH130947:ILI130947 IVD130947:IVE130947 JEZ130947:JFA130947 JOV130947:JOW130947 JYR130947:JYS130947 KIN130947:KIO130947 KSJ130947:KSK130947 LCF130947:LCG130947 LMB130947:LMC130947 LVX130947:LVY130947 MFT130947:MFU130947 MPP130947:MPQ130947 MZL130947:MZM130947 NJH130947:NJI130947 NTD130947:NTE130947 OCZ130947:ODA130947 OMV130947:OMW130947 OWR130947:OWS130947 PGN130947:PGO130947 PQJ130947:PQK130947 QAF130947:QAG130947 QKB130947:QKC130947 QTX130947:QTY130947 RDT130947:RDU130947 RNP130947:RNQ130947 RXL130947:RXM130947 SHH130947:SHI130947 SRD130947:SRE130947 TAZ130947:TBA130947 TKV130947:TKW130947 TUR130947:TUS130947 UEN130947:UEO130947 UOJ130947:UOK130947 UYF130947:UYG130947 VIB130947:VIC130947 VRX130947:VRY130947 WBT130947:WBU130947 WLP130947:WLQ130947 WVL130947:WVM130947 E196483:F196483 IZ196483:JA196483 SV196483:SW196483 ACR196483:ACS196483 AMN196483:AMO196483 AWJ196483:AWK196483 BGF196483:BGG196483 BQB196483:BQC196483 BZX196483:BZY196483 CJT196483:CJU196483 CTP196483:CTQ196483 DDL196483:DDM196483 DNH196483:DNI196483 DXD196483:DXE196483 EGZ196483:EHA196483 EQV196483:EQW196483 FAR196483:FAS196483 FKN196483:FKO196483 FUJ196483:FUK196483 GEF196483:GEG196483 GOB196483:GOC196483 GXX196483:GXY196483 HHT196483:HHU196483 HRP196483:HRQ196483 IBL196483:IBM196483 ILH196483:ILI196483 IVD196483:IVE196483 JEZ196483:JFA196483 JOV196483:JOW196483 JYR196483:JYS196483 KIN196483:KIO196483 KSJ196483:KSK196483 LCF196483:LCG196483 LMB196483:LMC196483 LVX196483:LVY196483 MFT196483:MFU196483 MPP196483:MPQ196483 MZL196483:MZM196483 NJH196483:NJI196483 NTD196483:NTE196483 OCZ196483:ODA196483 OMV196483:OMW196483 OWR196483:OWS196483 PGN196483:PGO196483 PQJ196483:PQK196483 QAF196483:QAG196483 QKB196483:QKC196483 QTX196483:QTY196483 RDT196483:RDU196483 RNP196483:RNQ196483 RXL196483:RXM196483 SHH196483:SHI196483 SRD196483:SRE196483 TAZ196483:TBA196483 TKV196483:TKW196483 TUR196483:TUS196483 UEN196483:UEO196483 UOJ196483:UOK196483 UYF196483:UYG196483 VIB196483:VIC196483 VRX196483:VRY196483 WBT196483:WBU196483 WLP196483:WLQ196483 WVL196483:WVM196483 E262019:F262019 IZ262019:JA262019 SV262019:SW262019 ACR262019:ACS262019 AMN262019:AMO262019 AWJ262019:AWK262019 BGF262019:BGG262019 BQB262019:BQC262019 BZX262019:BZY262019 CJT262019:CJU262019 CTP262019:CTQ262019 DDL262019:DDM262019 DNH262019:DNI262019 DXD262019:DXE262019 EGZ262019:EHA262019 EQV262019:EQW262019 FAR262019:FAS262019 FKN262019:FKO262019 FUJ262019:FUK262019 GEF262019:GEG262019 GOB262019:GOC262019 GXX262019:GXY262019 HHT262019:HHU262019 HRP262019:HRQ262019 IBL262019:IBM262019 ILH262019:ILI262019 IVD262019:IVE262019 JEZ262019:JFA262019 JOV262019:JOW262019 JYR262019:JYS262019 KIN262019:KIO262019 KSJ262019:KSK262019 LCF262019:LCG262019 LMB262019:LMC262019 LVX262019:LVY262019 MFT262019:MFU262019 MPP262019:MPQ262019 MZL262019:MZM262019 NJH262019:NJI262019 NTD262019:NTE262019 OCZ262019:ODA262019 OMV262019:OMW262019 OWR262019:OWS262019 PGN262019:PGO262019 PQJ262019:PQK262019 QAF262019:QAG262019 QKB262019:QKC262019 QTX262019:QTY262019 RDT262019:RDU262019 RNP262019:RNQ262019 RXL262019:RXM262019 SHH262019:SHI262019 SRD262019:SRE262019 TAZ262019:TBA262019 TKV262019:TKW262019 TUR262019:TUS262019 UEN262019:UEO262019 UOJ262019:UOK262019 UYF262019:UYG262019 VIB262019:VIC262019 VRX262019:VRY262019 WBT262019:WBU262019 WLP262019:WLQ262019 WVL262019:WVM262019 E327555:F327555 IZ327555:JA327555 SV327555:SW327555 ACR327555:ACS327555 AMN327555:AMO327555 AWJ327555:AWK327555 BGF327555:BGG327555 BQB327555:BQC327555 BZX327555:BZY327555 CJT327555:CJU327555 CTP327555:CTQ327555 DDL327555:DDM327555 DNH327555:DNI327555 DXD327555:DXE327555 EGZ327555:EHA327555 EQV327555:EQW327555 FAR327555:FAS327555 FKN327555:FKO327555 FUJ327555:FUK327555 GEF327555:GEG327555 GOB327555:GOC327555 GXX327555:GXY327555 HHT327555:HHU327555 HRP327555:HRQ327555 IBL327555:IBM327555 ILH327555:ILI327555 IVD327555:IVE327555 JEZ327555:JFA327555 JOV327555:JOW327555 JYR327555:JYS327555 KIN327555:KIO327555 KSJ327555:KSK327555 LCF327555:LCG327555 LMB327555:LMC327555 LVX327555:LVY327555 MFT327555:MFU327555 MPP327555:MPQ327555 MZL327555:MZM327555 NJH327555:NJI327555 NTD327555:NTE327555 OCZ327555:ODA327555 OMV327555:OMW327555 OWR327555:OWS327555 PGN327555:PGO327555 PQJ327555:PQK327555 QAF327555:QAG327555 QKB327555:QKC327555 QTX327555:QTY327555 RDT327555:RDU327555 RNP327555:RNQ327555 RXL327555:RXM327555 SHH327555:SHI327555 SRD327555:SRE327555 TAZ327555:TBA327555 TKV327555:TKW327555 TUR327555:TUS327555 UEN327555:UEO327555 UOJ327555:UOK327555 UYF327555:UYG327555 VIB327555:VIC327555 VRX327555:VRY327555 WBT327555:WBU327555 WLP327555:WLQ327555 WVL327555:WVM327555 E393091:F393091 IZ393091:JA393091 SV393091:SW393091 ACR393091:ACS393091 AMN393091:AMO393091 AWJ393091:AWK393091 BGF393091:BGG393091 BQB393091:BQC393091 BZX393091:BZY393091 CJT393091:CJU393091 CTP393091:CTQ393091 DDL393091:DDM393091 DNH393091:DNI393091 DXD393091:DXE393091 EGZ393091:EHA393091 EQV393091:EQW393091 FAR393091:FAS393091 FKN393091:FKO393091 FUJ393091:FUK393091 GEF393091:GEG393091 GOB393091:GOC393091 GXX393091:GXY393091 HHT393091:HHU393091 HRP393091:HRQ393091 IBL393091:IBM393091 ILH393091:ILI393091 IVD393091:IVE393091 JEZ393091:JFA393091 JOV393091:JOW393091 JYR393091:JYS393091 KIN393091:KIO393091 KSJ393091:KSK393091 LCF393091:LCG393091 LMB393091:LMC393091 LVX393091:LVY393091 MFT393091:MFU393091 MPP393091:MPQ393091 MZL393091:MZM393091 NJH393091:NJI393091 NTD393091:NTE393091 OCZ393091:ODA393091 OMV393091:OMW393091 OWR393091:OWS393091 PGN393091:PGO393091 PQJ393091:PQK393091 QAF393091:QAG393091 QKB393091:QKC393091 QTX393091:QTY393091 RDT393091:RDU393091 RNP393091:RNQ393091 RXL393091:RXM393091 SHH393091:SHI393091 SRD393091:SRE393091 TAZ393091:TBA393091 TKV393091:TKW393091 TUR393091:TUS393091 UEN393091:UEO393091 UOJ393091:UOK393091 UYF393091:UYG393091 VIB393091:VIC393091 VRX393091:VRY393091 WBT393091:WBU393091 WLP393091:WLQ393091 WVL393091:WVM393091 E458627:F458627 IZ458627:JA458627 SV458627:SW458627 ACR458627:ACS458627 AMN458627:AMO458627 AWJ458627:AWK458627 BGF458627:BGG458627 BQB458627:BQC458627 BZX458627:BZY458627 CJT458627:CJU458627 CTP458627:CTQ458627 DDL458627:DDM458627 DNH458627:DNI458627 DXD458627:DXE458627 EGZ458627:EHA458627 EQV458627:EQW458627 FAR458627:FAS458627 FKN458627:FKO458627 FUJ458627:FUK458627 GEF458627:GEG458627 GOB458627:GOC458627 GXX458627:GXY458627 HHT458627:HHU458627 HRP458627:HRQ458627 IBL458627:IBM458627 ILH458627:ILI458627 IVD458627:IVE458627 JEZ458627:JFA458627 JOV458627:JOW458627 JYR458627:JYS458627 KIN458627:KIO458627 KSJ458627:KSK458627 LCF458627:LCG458627 LMB458627:LMC458627 LVX458627:LVY458627 MFT458627:MFU458627 MPP458627:MPQ458627 MZL458627:MZM458627 NJH458627:NJI458627 NTD458627:NTE458627 OCZ458627:ODA458627 OMV458627:OMW458627 OWR458627:OWS458627 PGN458627:PGO458627 PQJ458627:PQK458627 QAF458627:QAG458627 QKB458627:QKC458627 QTX458627:QTY458627 RDT458627:RDU458627 RNP458627:RNQ458627 RXL458627:RXM458627 SHH458627:SHI458627 SRD458627:SRE458627 TAZ458627:TBA458627 TKV458627:TKW458627 TUR458627:TUS458627 UEN458627:UEO458627 UOJ458627:UOK458627 UYF458627:UYG458627 VIB458627:VIC458627 VRX458627:VRY458627 WBT458627:WBU458627 WLP458627:WLQ458627 WVL458627:WVM458627 E524163:F524163 IZ524163:JA524163 SV524163:SW524163 ACR524163:ACS524163 AMN524163:AMO524163 AWJ524163:AWK524163 BGF524163:BGG524163 BQB524163:BQC524163 BZX524163:BZY524163 CJT524163:CJU524163 CTP524163:CTQ524163 DDL524163:DDM524163 DNH524163:DNI524163 DXD524163:DXE524163 EGZ524163:EHA524163 EQV524163:EQW524163 FAR524163:FAS524163 FKN524163:FKO524163 FUJ524163:FUK524163 GEF524163:GEG524163 GOB524163:GOC524163 GXX524163:GXY524163 HHT524163:HHU524163 HRP524163:HRQ524163 IBL524163:IBM524163 ILH524163:ILI524163 IVD524163:IVE524163 JEZ524163:JFA524163 JOV524163:JOW524163 JYR524163:JYS524163 KIN524163:KIO524163 KSJ524163:KSK524163 LCF524163:LCG524163 LMB524163:LMC524163 LVX524163:LVY524163 MFT524163:MFU524163 MPP524163:MPQ524163 MZL524163:MZM524163 NJH524163:NJI524163 NTD524163:NTE524163 OCZ524163:ODA524163 OMV524163:OMW524163 OWR524163:OWS524163 PGN524163:PGO524163 PQJ524163:PQK524163 QAF524163:QAG524163 QKB524163:QKC524163 QTX524163:QTY524163 RDT524163:RDU524163 RNP524163:RNQ524163 RXL524163:RXM524163 SHH524163:SHI524163 SRD524163:SRE524163 TAZ524163:TBA524163 TKV524163:TKW524163 TUR524163:TUS524163 UEN524163:UEO524163 UOJ524163:UOK524163 UYF524163:UYG524163 VIB524163:VIC524163 VRX524163:VRY524163 WBT524163:WBU524163 WLP524163:WLQ524163 WVL524163:WVM524163 E589699:F589699 IZ589699:JA589699 SV589699:SW589699 ACR589699:ACS589699 AMN589699:AMO589699 AWJ589699:AWK589699 BGF589699:BGG589699 BQB589699:BQC589699 BZX589699:BZY589699 CJT589699:CJU589699 CTP589699:CTQ589699 DDL589699:DDM589699 DNH589699:DNI589699 DXD589699:DXE589699 EGZ589699:EHA589699 EQV589699:EQW589699 FAR589699:FAS589699 FKN589699:FKO589699 FUJ589699:FUK589699 GEF589699:GEG589699 GOB589699:GOC589699 GXX589699:GXY589699 HHT589699:HHU589699 HRP589699:HRQ589699 IBL589699:IBM589699 ILH589699:ILI589699 IVD589699:IVE589699 JEZ589699:JFA589699 JOV589699:JOW589699 JYR589699:JYS589699 KIN589699:KIO589699 KSJ589699:KSK589699 LCF589699:LCG589699 LMB589699:LMC589699 LVX589699:LVY589699 MFT589699:MFU589699 MPP589699:MPQ589699 MZL589699:MZM589699 NJH589699:NJI589699 NTD589699:NTE589699 OCZ589699:ODA589699 OMV589699:OMW589699 OWR589699:OWS589699 PGN589699:PGO589699 PQJ589699:PQK589699 QAF589699:QAG589699 QKB589699:QKC589699 QTX589699:QTY589699 RDT589699:RDU589699 RNP589699:RNQ589699 RXL589699:RXM589699 SHH589699:SHI589699 SRD589699:SRE589699 TAZ589699:TBA589699 TKV589699:TKW589699 TUR589699:TUS589699 UEN589699:UEO589699 UOJ589699:UOK589699 UYF589699:UYG589699 VIB589699:VIC589699 VRX589699:VRY589699 WBT589699:WBU589699 WLP589699:WLQ589699 WVL589699:WVM589699 E655235:F655235 IZ655235:JA655235 SV655235:SW655235 ACR655235:ACS655235 AMN655235:AMO655235 AWJ655235:AWK655235 BGF655235:BGG655235 BQB655235:BQC655235 BZX655235:BZY655235 CJT655235:CJU655235 CTP655235:CTQ655235 DDL655235:DDM655235 DNH655235:DNI655235 DXD655235:DXE655235 EGZ655235:EHA655235 EQV655235:EQW655235 FAR655235:FAS655235 FKN655235:FKO655235 FUJ655235:FUK655235 GEF655235:GEG655235 GOB655235:GOC655235 GXX655235:GXY655235 HHT655235:HHU655235 HRP655235:HRQ655235 IBL655235:IBM655235 ILH655235:ILI655235 IVD655235:IVE655235 JEZ655235:JFA655235 JOV655235:JOW655235 JYR655235:JYS655235 KIN655235:KIO655235 KSJ655235:KSK655235 LCF655235:LCG655235 LMB655235:LMC655235 LVX655235:LVY655235 MFT655235:MFU655235 MPP655235:MPQ655235 MZL655235:MZM655235 NJH655235:NJI655235 NTD655235:NTE655235 OCZ655235:ODA655235 OMV655235:OMW655235 OWR655235:OWS655235 PGN655235:PGO655235 PQJ655235:PQK655235 QAF655235:QAG655235 QKB655235:QKC655235 QTX655235:QTY655235 RDT655235:RDU655235 RNP655235:RNQ655235 RXL655235:RXM655235 SHH655235:SHI655235 SRD655235:SRE655235 TAZ655235:TBA655235 TKV655235:TKW655235 TUR655235:TUS655235 UEN655235:UEO655235 UOJ655235:UOK655235 UYF655235:UYG655235 VIB655235:VIC655235 VRX655235:VRY655235 WBT655235:WBU655235 WLP655235:WLQ655235 WVL655235:WVM655235 E720771:F720771 IZ720771:JA720771 SV720771:SW720771 ACR720771:ACS720771 AMN720771:AMO720771 AWJ720771:AWK720771 BGF720771:BGG720771 BQB720771:BQC720771 BZX720771:BZY720771 CJT720771:CJU720771 CTP720771:CTQ720771 DDL720771:DDM720771 DNH720771:DNI720771 DXD720771:DXE720771 EGZ720771:EHA720771 EQV720771:EQW720771 FAR720771:FAS720771 FKN720771:FKO720771 FUJ720771:FUK720771 GEF720771:GEG720771 GOB720771:GOC720771 GXX720771:GXY720771 HHT720771:HHU720771 HRP720771:HRQ720771 IBL720771:IBM720771 ILH720771:ILI720771 IVD720771:IVE720771 JEZ720771:JFA720771 JOV720771:JOW720771 JYR720771:JYS720771 KIN720771:KIO720771 KSJ720771:KSK720771 LCF720771:LCG720771 LMB720771:LMC720771 LVX720771:LVY720771 MFT720771:MFU720771 MPP720771:MPQ720771 MZL720771:MZM720771 NJH720771:NJI720771 NTD720771:NTE720771 OCZ720771:ODA720771 OMV720771:OMW720771 OWR720771:OWS720771 PGN720771:PGO720771 PQJ720771:PQK720771 QAF720771:QAG720771 QKB720771:QKC720771 QTX720771:QTY720771 RDT720771:RDU720771 RNP720771:RNQ720771 RXL720771:RXM720771 SHH720771:SHI720771 SRD720771:SRE720771 TAZ720771:TBA720771 TKV720771:TKW720771 TUR720771:TUS720771 UEN720771:UEO720771 UOJ720771:UOK720771 UYF720771:UYG720771 VIB720771:VIC720771 VRX720771:VRY720771 WBT720771:WBU720771 WLP720771:WLQ720771 WVL720771:WVM720771 E786307:F786307 IZ786307:JA786307 SV786307:SW786307 ACR786307:ACS786307 AMN786307:AMO786307 AWJ786307:AWK786307 BGF786307:BGG786307 BQB786307:BQC786307 BZX786307:BZY786307 CJT786307:CJU786307 CTP786307:CTQ786307 DDL786307:DDM786307 DNH786307:DNI786307 DXD786307:DXE786307 EGZ786307:EHA786307 EQV786307:EQW786307 FAR786307:FAS786307 FKN786307:FKO786307 FUJ786307:FUK786307 GEF786307:GEG786307 GOB786307:GOC786307 GXX786307:GXY786307 HHT786307:HHU786307 HRP786307:HRQ786307 IBL786307:IBM786307 ILH786307:ILI786307 IVD786307:IVE786307 JEZ786307:JFA786307 JOV786307:JOW786307 JYR786307:JYS786307 KIN786307:KIO786307 KSJ786307:KSK786307 LCF786307:LCG786307 LMB786307:LMC786307 LVX786307:LVY786307 MFT786307:MFU786307 MPP786307:MPQ786307 MZL786307:MZM786307 NJH786307:NJI786307 NTD786307:NTE786307 OCZ786307:ODA786307 OMV786307:OMW786307 OWR786307:OWS786307 PGN786307:PGO786307 PQJ786307:PQK786307 QAF786307:QAG786307 QKB786307:QKC786307 QTX786307:QTY786307 RDT786307:RDU786307 RNP786307:RNQ786307 RXL786307:RXM786307 SHH786307:SHI786307 SRD786307:SRE786307 TAZ786307:TBA786307 TKV786307:TKW786307 TUR786307:TUS786307 UEN786307:UEO786307 UOJ786307:UOK786307 UYF786307:UYG786307 VIB786307:VIC786307 VRX786307:VRY786307 WBT786307:WBU786307 WLP786307:WLQ786307 WVL786307:WVM786307 E851843:F851843 IZ851843:JA851843 SV851843:SW851843 ACR851843:ACS851843 AMN851843:AMO851843 AWJ851843:AWK851843 BGF851843:BGG851843 BQB851843:BQC851843 BZX851843:BZY851843 CJT851843:CJU851843 CTP851843:CTQ851843 DDL851843:DDM851843 DNH851843:DNI851843 DXD851843:DXE851843 EGZ851843:EHA851843 EQV851843:EQW851843 FAR851843:FAS851843 FKN851843:FKO851843 FUJ851843:FUK851843 GEF851843:GEG851843 GOB851843:GOC851843 GXX851843:GXY851843 HHT851843:HHU851843 HRP851843:HRQ851843 IBL851843:IBM851843 ILH851843:ILI851843 IVD851843:IVE851843 JEZ851843:JFA851843 JOV851843:JOW851843 JYR851843:JYS851843 KIN851843:KIO851843 KSJ851843:KSK851843 LCF851843:LCG851843 LMB851843:LMC851843 LVX851843:LVY851843 MFT851843:MFU851843 MPP851843:MPQ851843 MZL851843:MZM851843 NJH851843:NJI851843 NTD851843:NTE851843 OCZ851843:ODA851843 OMV851843:OMW851843 OWR851843:OWS851843 PGN851843:PGO851843 PQJ851843:PQK851843 QAF851843:QAG851843 QKB851843:QKC851843 QTX851843:QTY851843 RDT851843:RDU851843 RNP851843:RNQ851843 RXL851843:RXM851843 SHH851843:SHI851843 SRD851843:SRE851843 TAZ851843:TBA851843 TKV851843:TKW851843 TUR851843:TUS851843 UEN851843:UEO851843 UOJ851843:UOK851843 UYF851843:UYG851843 VIB851843:VIC851843 VRX851843:VRY851843 WBT851843:WBU851843 WLP851843:WLQ851843 WVL851843:WVM851843 E917379:F917379 IZ917379:JA917379 SV917379:SW917379 ACR917379:ACS917379 AMN917379:AMO917379 AWJ917379:AWK917379 BGF917379:BGG917379 BQB917379:BQC917379 BZX917379:BZY917379 CJT917379:CJU917379 CTP917379:CTQ917379 DDL917379:DDM917379 DNH917379:DNI917379 DXD917379:DXE917379 EGZ917379:EHA917379 EQV917379:EQW917379 FAR917379:FAS917379 FKN917379:FKO917379 FUJ917379:FUK917379 GEF917379:GEG917379 GOB917379:GOC917379 GXX917379:GXY917379 HHT917379:HHU917379 HRP917379:HRQ917379 IBL917379:IBM917379 ILH917379:ILI917379 IVD917379:IVE917379 JEZ917379:JFA917379 JOV917379:JOW917379 JYR917379:JYS917379 KIN917379:KIO917379 KSJ917379:KSK917379 LCF917379:LCG917379 LMB917379:LMC917379 LVX917379:LVY917379 MFT917379:MFU917379 MPP917379:MPQ917379 MZL917379:MZM917379 NJH917379:NJI917379 NTD917379:NTE917379 OCZ917379:ODA917379 OMV917379:OMW917379 OWR917379:OWS917379 PGN917379:PGO917379 PQJ917379:PQK917379 QAF917379:QAG917379 QKB917379:QKC917379 QTX917379:QTY917379 RDT917379:RDU917379 RNP917379:RNQ917379 RXL917379:RXM917379 SHH917379:SHI917379 SRD917379:SRE917379 TAZ917379:TBA917379 TKV917379:TKW917379 TUR917379:TUS917379 UEN917379:UEO917379 UOJ917379:UOK917379 UYF917379:UYG917379 VIB917379:VIC917379 VRX917379:VRY917379 WBT917379:WBU917379 WLP917379:WLQ917379 WVL917379:WVM917379 E982915:F982915 IZ982915:JA982915 SV982915:SW982915 ACR982915:ACS982915 AMN982915:AMO982915 AWJ982915:AWK982915 BGF982915:BGG982915 BQB982915:BQC982915 BZX982915:BZY982915 CJT982915:CJU982915 CTP982915:CTQ982915 DDL982915:DDM982915 DNH982915:DNI982915 DXD982915:DXE982915 EGZ982915:EHA982915 EQV982915:EQW982915 FAR982915:FAS982915 FKN982915:FKO982915 FUJ982915:FUK982915 GEF982915:GEG982915 GOB982915:GOC982915 GXX982915:GXY982915 HHT982915:HHU982915 HRP982915:HRQ982915 IBL982915:IBM982915 ILH982915:ILI982915 IVD982915:IVE982915 JEZ982915:JFA982915 JOV982915:JOW982915 JYR982915:JYS982915 KIN982915:KIO982915 KSJ982915:KSK982915 LCF982915:LCG982915 LMB982915:LMC982915 LVX982915:LVY982915 MFT982915:MFU982915 MPP982915:MPQ982915 MZL982915:MZM982915 NJH982915:NJI982915 NTD982915:NTE982915 OCZ982915:ODA982915 OMV982915:OMW982915 OWR982915:OWS982915 PGN982915:PGO982915 PQJ982915:PQK982915 QAF982915:QAG982915 QKB982915:QKC982915 QTX982915:QTY982915 RDT982915:RDU982915 RNP982915:RNQ982915 RXL982915:RXM982915 SHH982915:SHI982915 SRD982915:SRE982915 TAZ982915:TBA982915 TKV982915:TKW982915 TUR982915:TUS982915 UEN982915:UEO982915 UOJ982915:UOK982915 UYF982915:UYG982915 VIB982915:VIC982915 VRX982915:VRY982915 WBT982915:WBU982915 WLP982915:WLQ982915 WVL982915:WVM982915 E1048451:F1048451 IZ1048451:JA1048451 SV1048451:SW1048451 ACR1048451:ACS1048451 AMN1048451:AMO1048451 AWJ1048451:AWK1048451 BGF1048451:BGG1048451 BQB1048451:BQC1048451 BZX1048451:BZY1048451 CJT1048451:CJU1048451 CTP1048451:CTQ1048451 DDL1048451:DDM1048451 DNH1048451:DNI1048451 DXD1048451:DXE1048451 EGZ1048451:EHA1048451 EQV1048451:EQW1048451 FAR1048451:FAS1048451 FKN1048451:FKO1048451 FUJ1048451:FUK1048451 GEF1048451:GEG1048451 GOB1048451:GOC1048451 GXX1048451:GXY1048451 HHT1048451:HHU1048451 HRP1048451:HRQ1048451 IBL1048451:IBM1048451 ILH1048451:ILI1048451 IVD1048451:IVE1048451 JEZ1048451:JFA1048451 JOV1048451:JOW1048451 JYR1048451:JYS1048451 KIN1048451:KIO1048451 KSJ1048451:KSK1048451 LCF1048451:LCG1048451 LMB1048451:LMC1048451 LVX1048451:LVY1048451 MFT1048451:MFU1048451 MPP1048451:MPQ1048451 MZL1048451:MZM1048451 NJH1048451:NJI1048451 NTD1048451:NTE1048451 OCZ1048451:ODA1048451 OMV1048451:OMW1048451 OWR1048451:OWS1048451 PGN1048451:PGO1048451 PQJ1048451:PQK1048451 QAF1048451:QAG1048451 QKB1048451:QKC1048451 QTX1048451:QTY1048451 RDT1048451:RDU1048451 RNP1048451:RNQ1048451 RXL1048451:RXM1048451 SHH1048451:SHI1048451 SRD1048451:SRE1048451 TAZ1048451:TBA1048451 TKV1048451:TKW1048451 TUR1048451:TUS1048451 UEN1048451:UEO1048451 UOJ1048451:UOK1048451 UYF1048451:UYG1048451 VIB1048451:VIC1048451 VRX1048451:VRY1048451 WBT1048451:WBU1048451 WLP1048451:WLQ1048451 WVL1048451:WVM1048451" xr:uid="{00000000-0002-0000-1500-000001000000}"/>
    <dataValidation type="whole" operator="greaterThanOrEqual" allowBlank="1" showInputMessage="1" showErrorMessage="1" sqref="HM65492 RI65492 ABE65492 ALA65492 AUW65492 BES65492 BOO65492 BYK65492 CIG65492 CSC65492 DBY65492 DLU65492 DVQ65492 EFM65492 EPI65492 EZE65492 FJA65492 FSW65492 GCS65492 GMO65492 GWK65492 HGG65492 HQC65492 HZY65492 IJU65492 ITQ65492 JDM65492 JNI65492 JXE65492 KHA65492 KQW65492 LAS65492 LKO65492 LUK65492 MEG65492 MOC65492 MXY65492 NHU65492 NRQ65492 OBM65492 OLI65492 OVE65492 PFA65492 POW65492 PYS65492 QIO65492 QSK65492 RCG65492 RMC65492 RVY65492 SFU65492 SPQ65492 SZM65492 TJI65492 TTE65492 UDA65492 UMW65492 UWS65492 VGO65492 VQK65492 WAG65492 WKC65492 WTY65492 XDU65492 HM131028 RI131028 ABE131028 ALA131028 AUW131028 BES131028 BOO131028 BYK131028 CIG131028 CSC131028 DBY131028 DLU131028 DVQ131028 EFM131028 EPI131028 EZE131028 FJA131028 FSW131028 GCS131028 GMO131028 GWK131028 HGG131028 HQC131028 HZY131028 IJU131028 ITQ131028 JDM131028 JNI131028 JXE131028 KHA131028 KQW131028 LAS131028 LKO131028 LUK131028 MEG131028 MOC131028 MXY131028 NHU131028 NRQ131028 OBM131028 OLI131028 OVE131028 PFA131028 POW131028 PYS131028 QIO131028 QSK131028 RCG131028 RMC131028 RVY131028 SFU131028 SPQ131028 SZM131028 TJI131028 TTE131028 UDA131028 UMW131028 UWS131028 VGO131028 VQK131028 WAG131028 WKC131028 WTY131028 XDU131028 HM196564 RI196564 ABE196564 ALA196564 AUW196564 BES196564 BOO196564 BYK196564 CIG196564 CSC196564 DBY196564 DLU196564 DVQ196564 EFM196564 EPI196564 EZE196564 FJA196564 FSW196564 GCS196564 GMO196564 GWK196564 HGG196564 HQC196564 HZY196564 IJU196564 ITQ196564 JDM196564 JNI196564 JXE196564 KHA196564 KQW196564 LAS196564 LKO196564 LUK196564 MEG196564 MOC196564 MXY196564 NHU196564 NRQ196564 OBM196564 OLI196564 OVE196564 PFA196564 POW196564 PYS196564 QIO196564 QSK196564 RCG196564 RMC196564 RVY196564 SFU196564 SPQ196564 SZM196564 TJI196564 TTE196564 UDA196564 UMW196564 UWS196564 VGO196564 VQK196564 WAG196564 WKC196564 WTY196564 XDU196564 HM262100 RI262100 ABE262100 ALA262100 AUW262100 BES262100 BOO262100 BYK262100 CIG262100 CSC262100 DBY262100 DLU262100 DVQ262100 EFM262100 EPI262100 EZE262100 FJA262100 FSW262100 GCS262100 GMO262100 GWK262100 HGG262100 HQC262100 HZY262100 IJU262100 ITQ262100 JDM262100 JNI262100 JXE262100 KHA262100 KQW262100 LAS262100 LKO262100 LUK262100 MEG262100 MOC262100 MXY262100 NHU262100 NRQ262100 OBM262100 OLI262100 OVE262100 PFA262100 POW262100 PYS262100 QIO262100 QSK262100 RCG262100 RMC262100 RVY262100 SFU262100 SPQ262100 SZM262100 TJI262100 TTE262100 UDA262100 UMW262100 UWS262100 VGO262100 VQK262100 WAG262100 WKC262100 WTY262100 XDU262100 HM327636 RI327636 ABE327636 ALA327636 AUW327636 BES327636 BOO327636 BYK327636 CIG327636 CSC327636 DBY327636 DLU327636 DVQ327636 EFM327636 EPI327636 EZE327636 FJA327636 FSW327636 GCS327636 GMO327636 GWK327636 HGG327636 HQC327636 HZY327636 IJU327636 ITQ327636 JDM327636 JNI327636 JXE327636 KHA327636 KQW327636 LAS327636 LKO327636 LUK327636 MEG327636 MOC327636 MXY327636 NHU327636 NRQ327636 OBM327636 OLI327636 OVE327636 PFA327636 POW327636 PYS327636 QIO327636 QSK327636 RCG327636 RMC327636 RVY327636 SFU327636 SPQ327636 SZM327636 TJI327636 TTE327636 UDA327636 UMW327636 UWS327636 VGO327636 VQK327636 WAG327636 WKC327636 WTY327636 XDU327636 HM393172 RI393172 ABE393172 ALA393172 AUW393172 BES393172 BOO393172 BYK393172 CIG393172 CSC393172 DBY393172 DLU393172 DVQ393172 EFM393172 EPI393172 EZE393172 FJA393172 FSW393172 GCS393172 GMO393172 GWK393172 HGG393172 HQC393172 HZY393172 IJU393172 ITQ393172 JDM393172 JNI393172 JXE393172 KHA393172 KQW393172 LAS393172 LKO393172 LUK393172 MEG393172 MOC393172 MXY393172 NHU393172 NRQ393172 OBM393172 OLI393172 OVE393172 PFA393172 POW393172 PYS393172 QIO393172 QSK393172 RCG393172 RMC393172 RVY393172 SFU393172 SPQ393172 SZM393172 TJI393172 TTE393172 UDA393172 UMW393172 UWS393172 VGO393172 VQK393172 WAG393172 WKC393172 WTY393172 XDU393172 HM458708 RI458708 ABE458708 ALA458708 AUW458708 BES458708 BOO458708 BYK458708 CIG458708 CSC458708 DBY458708 DLU458708 DVQ458708 EFM458708 EPI458708 EZE458708 FJA458708 FSW458708 GCS458708 GMO458708 GWK458708 HGG458708 HQC458708 HZY458708 IJU458708 ITQ458708 JDM458708 JNI458708 JXE458708 KHA458708 KQW458708 LAS458708 LKO458708 LUK458708 MEG458708 MOC458708 MXY458708 NHU458708 NRQ458708 OBM458708 OLI458708 OVE458708 PFA458708 POW458708 PYS458708 QIO458708 QSK458708 RCG458708 RMC458708 RVY458708 SFU458708 SPQ458708 SZM458708 TJI458708 TTE458708 UDA458708 UMW458708 UWS458708 VGO458708 VQK458708 WAG458708 WKC458708 WTY458708 XDU458708 HM524244 RI524244 ABE524244 ALA524244 AUW524244 BES524244 BOO524244 BYK524244 CIG524244 CSC524244 DBY524244 DLU524244 DVQ524244 EFM524244 EPI524244 EZE524244 FJA524244 FSW524244 GCS524244 GMO524244 GWK524244 HGG524244 HQC524244 HZY524244 IJU524244 ITQ524244 JDM524244 JNI524244 JXE524244 KHA524244 KQW524244 LAS524244 LKO524244 LUK524244 MEG524244 MOC524244 MXY524244 NHU524244 NRQ524244 OBM524244 OLI524244 OVE524244 PFA524244 POW524244 PYS524244 QIO524244 QSK524244 RCG524244 RMC524244 RVY524244 SFU524244 SPQ524244 SZM524244 TJI524244 TTE524244 UDA524244 UMW524244 UWS524244 VGO524244 VQK524244 WAG524244 WKC524244 WTY524244 XDU524244 HM589780 RI589780 ABE589780 ALA589780 AUW589780 BES589780 BOO589780 BYK589780 CIG589780 CSC589780 DBY589780 DLU589780 DVQ589780 EFM589780 EPI589780 EZE589780 FJA589780 FSW589780 GCS589780 GMO589780 GWK589780 HGG589780 HQC589780 HZY589780 IJU589780 ITQ589780 JDM589780 JNI589780 JXE589780 KHA589780 KQW589780 LAS589780 LKO589780 LUK589780 MEG589780 MOC589780 MXY589780 NHU589780 NRQ589780 OBM589780 OLI589780 OVE589780 PFA589780 POW589780 PYS589780 QIO589780 QSK589780 RCG589780 RMC589780 RVY589780 SFU589780 SPQ589780 SZM589780 TJI589780 TTE589780 UDA589780 UMW589780 UWS589780 VGO589780 VQK589780 WAG589780 WKC589780 WTY589780 XDU589780 HM655316 RI655316 ABE655316 ALA655316 AUW655316 BES655316 BOO655316 BYK655316 CIG655316 CSC655316 DBY655316 DLU655316 DVQ655316 EFM655316 EPI655316 EZE655316 FJA655316 FSW655316 GCS655316 GMO655316 GWK655316 HGG655316 HQC655316 HZY655316 IJU655316 ITQ655316 JDM655316 JNI655316 JXE655316 KHA655316 KQW655316 LAS655316 LKO655316 LUK655316 MEG655316 MOC655316 MXY655316 NHU655316 NRQ655316 OBM655316 OLI655316 OVE655316 PFA655316 POW655316 PYS655316 QIO655316 QSK655316 RCG655316 RMC655316 RVY655316 SFU655316 SPQ655316 SZM655316 TJI655316 TTE655316 UDA655316 UMW655316 UWS655316 VGO655316 VQK655316 WAG655316 WKC655316 WTY655316 XDU655316 HM720852 RI720852 ABE720852 ALA720852 AUW720852 BES720852 BOO720852 BYK720852 CIG720852 CSC720852 DBY720852 DLU720852 DVQ720852 EFM720852 EPI720852 EZE720852 FJA720852 FSW720852 GCS720852 GMO720852 GWK720852 HGG720852 HQC720852 HZY720852 IJU720852 ITQ720852 JDM720852 JNI720852 JXE720852 KHA720852 KQW720852 LAS720852 LKO720852 LUK720852 MEG720852 MOC720852 MXY720852 NHU720852 NRQ720852 OBM720852 OLI720852 OVE720852 PFA720852 POW720852 PYS720852 QIO720852 QSK720852 RCG720852 RMC720852 RVY720852 SFU720852 SPQ720852 SZM720852 TJI720852 TTE720852 UDA720852 UMW720852 UWS720852 VGO720852 VQK720852 WAG720852 WKC720852 WTY720852 XDU720852 HM786388 RI786388 ABE786388 ALA786388 AUW786388 BES786388 BOO786388 BYK786388 CIG786388 CSC786388 DBY786388 DLU786388 DVQ786388 EFM786388 EPI786388 EZE786388 FJA786388 FSW786388 GCS786388 GMO786388 GWK786388 HGG786388 HQC786388 HZY786388 IJU786388 ITQ786388 JDM786388 JNI786388 JXE786388 KHA786388 KQW786388 LAS786388 LKO786388 LUK786388 MEG786388 MOC786388 MXY786388 NHU786388 NRQ786388 OBM786388 OLI786388 OVE786388 PFA786388 POW786388 PYS786388 QIO786388 QSK786388 RCG786388 RMC786388 RVY786388 SFU786388 SPQ786388 SZM786388 TJI786388 TTE786388 UDA786388 UMW786388 UWS786388 VGO786388 VQK786388 WAG786388 WKC786388 WTY786388 XDU786388 HM851924 RI851924 ABE851924 ALA851924 AUW851924 BES851924 BOO851924 BYK851924 CIG851924 CSC851924 DBY851924 DLU851924 DVQ851924 EFM851924 EPI851924 EZE851924 FJA851924 FSW851924 GCS851924 GMO851924 GWK851924 HGG851924 HQC851924 HZY851924 IJU851924 ITQ851924 JDM851924 JNI851924 JXE851924 KHA851924 KQW851924 LAS851924 LKO851924 LUK851924 MEG851924 MOC851924 MXY851924 NHU851924 NRQ851924 OBM851924 OLI851924 OVE851924 PFA851924 POW851924 PYS851924 QIO851924 QSK851924 RCG851924 RMC851924 RVY851924 SFU851924 SPQ851924 SZM851924 TJI851924 TTE851924 UDA851924 UMW851924 UWS851924 VGO851924 VQK851924 WAG851924 WKC851924 WTY851924 XDU851924 HM917460 RI917460 ABE917460 ALA917460 AUW917460 BES917460 BOO917460 BYK917460 CIG917460 CSC917460 DBY917460 DLU917460 DVQ917460 EFM917460 EPI917460 EZE917460 FJA917460 FSW917460 GCS917460 GMO917460 GWK917460 HGG917460 HQC917460 HZY917460 IJU917460 ITQ917460 JDM917460 JNI917460 JXE917460 KHA917460 KQW917460 LAS917460 LKO917460 LUK917460 MEG917460 MOC917460 MXY917460 NHU917460 NRQ917460 OBM917460 OLI917460 OVE917460 PFA917460 POW917460 PYS917460 QIO917460 QSK917460 RCG917460 RMC917460 RVY917460 SFU917460 SPQ917460 SZM917460 TJI917460 TTE917460 UDA917460 UMW917460 UWS917460 VGO917460 VQK917460 WAG917460 WKC917460 WTY917460 XDU917460 HM982996 RI982996 ABE982996 ALA982996 AUW982996 BES982996 BOO982996 BYK982996 CIG982996 CSC982996 DBY982996 DLU982996 DVQ982996 EFM982996 EPI982996 EZE982996 FJA982996 FSW982996 GCS982996 GMO982996 GWK982996 HGG982996 HQC982996 HZY982996 IJU982996 ITQ982996 JDM982996 JNI982996 JXE982996 KHA982996 KQW982996 LAS982996 LKO982996 LUK982996 MEG982996 MOC982996 MXY982996 NHU982996 NRQ982996 OBM982996 OLI982996 OVE982996 PFA982996 POW982996 PYS982996 QIO982996 QSK982996 RCG982996 RMC982996 RVY982996 SFU982996 SPQ982996 SZM982996 TJI982996 TTE982996 UDA982996 UMW982996 UWS982996 VGO982996 VQK982996 WAG982996 WKC982996 WTY982996 XDU982996 HM1048532 RI1048532 ABE1048532 ALA1048532 AUW1048532 BES1048532 BOO1048532 BYK1048532 CIG1048532 CSC1048532 DBY1048532 DLU1048532 DVQ1048532 EFM1048532 EPI1048532 EZE1048532 FJA1048532 FSW1048532 GCS1048532 GMO1048532 GWK1048532 HGG1048532 HQC1048532 HZY1048532 IJU1048532 ITQ1048532 JDM1048532 JNI1048532 JXE1048532 KHA1048532 KQW1048532 LAS1048532 LKO1048532 LUK1048532 MEG1048532 MOC1048532 MXY1048532 NHU1048532 NRQ1048532 OBM1048532 OLI1048532 OVE1048532 PFA1048532 POW1048532 PYS1048532 QIO1048532 QSK1048532 RCG1048532 RMC1048532 RVY1048532 SFU1048532 SPQ1048532 SZM1048532 TJI1048532 TTE1048532 UDA1048532 UMW1048532 UWS1048532 VGO1048532 VQK1048532 WAG1048532 WKC1048532 WTY1048532 XDU1048532 E65492:F65492 IZ65492:JA65492 SV65492:SW65492 ACR65492:ACS65492 AMN65492:AMO65492 AWJ65492:AWK65492 BGF65492:BGG65492 BQB65492:BQC65492 BZX65492:BZY65492 CJT65492:CJU65492 CTP65492:CTQ65492 DDL65492:DDM65492 DNH65492:DNI65492 DXD65492:DXE65492 EGZ65492:EHA65492 EQV65492:EQW65492 FAR65492:FAS65492 FKN65492:FKO65492 FUJ65492:FUK65492 GEF65492:GEG65492 GOB65492:GOC65492 GXX65492:GXY65492 HHT65492:HHU65492 HRP65492:HRQ65492 IBL65492:IBM65492 ILH65492:ILI65492 IVD65492:IVE65492 JEZ65492:JFA65492 JOV65492:JOW65492 JYR65492:JYS65492 KIN65492:KIO65492 KSJ65492:KSK65492 LCF65492:LCG65492 LMB65492:LMC65492 LVX65492:LVY65492 MFT65492:MFU65492 MPP65492:MPQ65492 MZL65492:MZM65492 NJH65492:NJI65492 NTD65492:NTE65492 OCZ65492:ODA65492 OMV65492:OMW65492 OWR65492:OWS65492 PGN65492:PGO65492 PQJ65492:PQK65492 QAF65492:QAG65492 QKB65492:QKC65492 QTX65492:QTY65492 RDT65492:RDU65492 RNP65492:RNQ65492 RXL65492:RXM65492 SHH65492:SHI65492 SRD65492:SRE65492 TAZ65492:TBA65492 TKV65492:TKW65492 TUR65492:TUS65492 UEN65492:UEO65492 UOJ65492:UOK65492 UYF65492:UYG65492 VIB65492:VIC65492 VRX65492:VRY65492 WBT65492:WBU65492 WLP65492:WLQ65492 WVL65492:WVM65492 E131028:F131028 IZ131028:JA131028 SV131028:SW131028 ACR131028:ACS131028 AMN131028:AMO131028 AWJ131028:AWK131028 BGF131028:BGG131028 BQB131028:BQC131028 BZX131028:BZY131028 CJT131028:CJU131028 CTP131028:CTQ131028 DDL131028:DDM131028 DNH131028:DNI131028 DXD131028:DXE131028 EGZ131028:EHA131028 EQV131028:EQW131028 FAR131028:FAS131028 FKN131028:FKO131028 FUJ131028:FUK131028 GEF131028:GEG131028 GOB131028:GOC131028 GXX131028:GXY131028 HHT131028:HHU131028 HRP131028:HRQ131028 IBL131028:IBM131028 ILH131028:ILI131028 IVD131028:IVE131028 JEZ131028:JFA131028 JOV131028:JOW131028 JYR131028:JYS131028 KIN131028:KIO131028 KSJ131028:KSK131028 LCF131028:LCG131028 LMB131028:LMC131028 LVX131028:LVY131028 MFT131028:MFU131028 MPP131028:MPQ131028 MZL131028:MZM131028 NJH131028:NJI131028 NTD131028:NTE131028 OCZ131028:ODA131028 OMV131028:OMW131028 OWR131028:OWS131028 PGN131028:PGO131028 PQJ131028:PQK131028 QAF131028:QAG131028 QKB131028:QKC131028 QTX131028:QTY131028 RDT131028:RDU131028 RNP131028:RNQ131028 RXL131028:RXM131028 SHH131028:SHI131028 SRD131028:SRE131028 TAZ131028:TBA131028 TKV131028:TKW131028 TUR131028:TUS131028 UEN131028:UEO131028 UOJ131028:UOK131028 UYF131028:UYG131028 VIB131028:VIC131028 VRX131028:VRY131028 WBT131028:WBU131028 WLP131028:WLQ131028 WVL131028:WVM131028 E196564:F196564 IZ196564:JA196564 SV196564:SW196564 ACR196564:ACS196564 AMN196564:AMO196564 AWJ196564:AWK196564 BGF196564:BGG196564 BQB196564:BQC196564 BZX196564:BZY196564 CJT196564:CJU196564 CTP196564:CTQ196564 DDL196564:DDM196564 DNH196564:DNI196564 DXD196564:DXE196564 EGZ196564:EHA196564 EQV196564:EQW196564 FAR196564:FAS196564 FKN196564:FKO196564 FUJ196564:FUK196564 GEF196564:GEG196564 GOB196564:GOC196564 GXX196564:GXY196564 HHT196564:HHU196564 HRP196564:HRQ196564 IBL196564:IBM196564 ILH196564:ILI196564 IVD196564:IVE196564 JEZ196564:JFA196564 JOV196564:JOW196564 JYR196564:JYS196564 KIN196564:KIO196564 KSJ196564:KSK196564 LCF196564:LCG196564 LMB196564:LMC196564 LVX196564:LVY196564 MFT196564:MFU196564 MPP196564:MPQ196564 MZL196564:MZM196564 NJH196564:NJI196564 NTD196564:NTE196564 OCZ196564:ODA196564 OMV196564:OMW196564 OWR196564:OWS196564 PGN196564:PGO196564 PQJ196564:PQK196564 QAF196564:QAG196564 QKB196564:QKC196564 QTX196564:QTY196564 RDT196564:RDU196564 RNP196564:RNQ196564 RXL196564:RXM196564 SHH196564:SHI196564 SRD196564:SRE196564 TAZ196564:TBA196564 TKV196564:TKW196564 TUR196564:TUS196564 UEN196564:UEO196564 UOJ196564:UOK196564 UYF196564:UYG196564 VIB196564:VIC196564 VRX196564:VRY196564 WBT196564:WBU196564 WLP196564:WLQ196564 WVL196564:WVM196564 E262100:F262100 IZ262100:JA262100 SV262100:SW262100 ACR262100:ACS262100 AMN262100:AMO262100 AWJ262100:AWK262100 BGF262100:BGG262100 BQB262100:BQC262100 BZX262100:BZY262100 CJT262100:CJU262100 CTP262100:CTQ262100 DDL262100:DDM262100 DNH262100:DNI262100 DXD262100:DXE262100 EGZ262100:EHA262100 EQV262100:EQW262100 FAR262100:FAS262100 FKN262100:FKO262100 FUJ262100:FUK262100 GEF262100:GEG262100 GOB262100:GOC262100 GXX262100:GXY262100 HHT262100:HHU262100 HRP262100:HRQ262100 IBL262100:IBM262100 ILH262100:ILI262100 IVD262100:IVE262100 JEZ262100:JFA262100 JOV262100:JOW262100 JYR262100:JYS262100 KIN262100:KIO262100 KSJ262100:KSK262100 LCF262100:LCG262100 LMB262100:LMC262100 LVX262100:LVY262100 MFT262100:MFU262100 MPP262100:MPQ262100 MZL262100:MZM262100 NJH262100:NJI262100 NTD262100:NTE262100 OCZ262100:ODA262100 OMV262100:OMW262100 OWR262100:OWS262100 PGN262100:PGO262100 PQJ262100:PQK262100 QAF262100:QAG262100 QKB262100:QKC262100 QTX262100:QTY262100 RDT262100:RDU262100 RNP262100:RNQ262100 RXL262100:RXM262100 SHH262100:SHI262100 SRD262100:SRE262100 TAZ262100:TBA262100 TKV262100:TKW262100 TUR262100:TUS262100 UEN262100:UEO262100 UOJ262100:UOK262100 UYF262100:UYG262100 VIB262100:VIC262100 VRX262100:VRY262100 WBT262100:WBU262100 WLP262100:WLQ262100 WVL262100:WVM262100 E327636:F327636 IZ327636:JA327636 SV327636:SW327636 ACR327636:ACS327636 AMN327636:AMO327636 AWJ327636:AWK327636 BGF327636:BGG327636 BQB327636:BQC327636 BZX327636:BZY327636 CJT327636:CJU327636 CTP327636:CTQ327636 DDL327636:DDM327636 DNH327636:DNI327636 DXD327636:DXE327636 EGZ327636:EHA327636 EQV327636:EQW327636 FAR327636:FAS327636 FKN327636:FKO327636 FUJ327636:FUK327636 GEF327636:GEG327636 GOB327636:GOC327636 GXX327636:GXY327636 HHT327636:HHU327636 HRP327636:HRQ327636 IBL327636:IBM327636 ILH327636:ILI327636 IVD327636:IVE327636 JEZ327636:JFA327636 JOV327636:JOW327636 JYR327636:JYS327636 KIN327636:KIO327636 KSJ327636:KSK327636 LCF327636:LCG327636 LMB327636:LMC327636 LVX327636:LVY327636 MFT327636:MFU327636 MPP327636:MPQ327636 MZL327636:MZM327636 NJH327636:NJI327636 NTD327636:NTE327636 OCZ327636:ODA327636 OMV327636:OMW327636 OWR327636:OWS327636 PGN327636:PGO327636 PQJ327636:PQK327636 QAF327636:QAG327636 QKB327636:QKC327636 QTX327636:QTY327636 RDT327636:RDU327636 RNP327636:RNQ327636 RXL327636:RXM327636 SHH327636:SHI327636 SRD327636:SRE327636 TAZ327636:TBA327636 TKV327636:TKW327636 TUR327636:TUS327636 UEN327636:UEO327636 UOJ327636:UOK327636 UYF327636:UYG327636 VIB327636:VIC327636 VRX327636:VRY327636 WBT327636:WBU327636 WLP327636:WLQ327636 WVL327636:WVM327636 E393172:F393172 IZ393172:JA393172 SV393172:SW393172 ACR393172:ACS393172 AMN393172:AMO393172 AWJ393172:AWK393172 BGF393172:BGG393172 BQB393172:BQC393172 BZX393172:BZY393172 CJT393172:CJU393172 CTP393172:CTQ393172 DDL393172:DDM393172 DNH393172:DNI393172 DXD393172:DXE393172 EGZ393172:EHA393172 EQV393172:EQW393172 FAR393172:FAS393172 FKN393172:FKO393172 FUJ393172:FUK393172 GEF393172:GEG393172 GOB393172:GOC393172 GXX393172:GXY393172 HHT393172:HHU393172 HRP393172:HRQ393172 IBL393172:IBM393172 ILH393172:ILI393172 IVD393172:IVE393172 JEZ393172:JFA393172 JOV393172:JOW393172 JYR393172:JYS393172 KIN393172:KIO393172 KSJ393172:KSK393172 LCF393172:LCG393172 LMB393172:LMC393172 LVX393172:LVY393172 MFT393172:MFU393172 MPP393172:MPQ393172 MZL393172:MZM393172 NJH393172:NJI393172 NTD393172:NTE393172 OCZ393172:ODA393172 OMV393172:OMW393172 OWR393172:OWS393172 PGN393172:PGO393172 PQJ393172:PQK393172 QAF393172:QAG393172 QKB393172:QKC393172 QTX393172:QTY393172 RDT393172:RDU393172 RNP393172:RNQ393172 RXL393172:RXM393172 SHH393172:SHI393172 SRD393172:SRE393172 TAZ393172:TBA393172 TKV393172:TKW393172 TUR393172:TUS393172 UEN393172:UEO393172 UOJ393172:UOK393172 UYF393172:UYG393172 VIB393172:VIC393172 VRX393172:VRY393172 WBT393172:WBU393172 WLP393172:WLQ393172 WVL393172:WVM393172 E458708:F458708 IZ458708:JA458708 SV458708:SW458708 ACR458708:ACS458708 AMN458708:AMO458708 AWJ458708:AWK458708 BGF458708:BGG458708 BQB458708:BQC458708 BZX458708:BZY458708 CJT458708:CJU458708 CTP458708:CTQ458708 DDL458708:DDM458708 DNH458708:DNI458708 DXD458708:DXE458708 EGZ458708:EHA458708 EQV458708:EQW458708 FAR458708:FAS458708 FKN458708:FKO458708 FUJ458708:FUK458708 GEF458708:GEG458708 GOB458708:GOC458708 GXX458708:GXY458708 HHT458708:HHU458708 HRP458708:HRQ458708 IBL458708:IBM458708 ILH458708:ILI458708 IVD458708:IVE458708 JEZ458708:JFA458708 JOV458708:JOW458708 JYR458708:JYS458708 KIN458708:KIO458708 KSJ458708:KSK458708 LCF458708:LCG458708 LMB458708:LMC458708 LVX458708:LVY458708 MFT458708:MFU458708 MPP458708:MPQ458708 MZL458708:MZM458708 NJH458708:NJI458708 NTD458708:NTE458708 OCZ458708:ODA458708 OMV458708:OMW458708 OWR458708:OWS458708 PGN458708:PGO458708 PQJ458708:PQK458708 QAF458708:QAG458708 QKB458708:QKC458708 QTX458708:QTY458708 RDT458708:RDU458708 RNP458708:RNQ458708 RXL458708:RXM458708 SHH458708:SHI458708 SRD458708:SRE458708 TAZ458708:TBA458708 TKV458708:TKW458708 TUR458708:TUS458708 UEN458708:UEO458708 UOJ458708:UOK458708 UYF458708:UYG458708 VIB458708:VIC458708 VRX458708:VRY458708 WBT458708:WBU458708 WLP458708:WLQ458708 WVL458708:WVM458708 E524244:F524244 IZ524244:JA524244 SV524244:SW524244 ACR524244:ACS524244 AMN524244:AMO524244 AWJ524244:AWK524244 BGF524244:BGG524244 BQB524244:BQC524244 BZX524244:BZY524244 CJT524244:CJU524244 CTP524244:CTQ524244 DDL524244:DDM524244 DNH524244:DNI524244 DXD524244:DXE524244 EGZ524244:EHA524244 EQV524244:EQW524244 FAR524244:FAS524244 FKN524244:FKO524244 FUJ524244:FUK524244 GEF524244:GEG524244 GOB524244:GOC524244 GXX524244:GXY524244 HHT524244:HHU524244 HRP524244:HRQ524244 IBL524244:IBM524244 ILH524244:ILI524244 IVD524244:IVE524244 JEZ524244:JFA524244 JOV524244:JOW524244 JYR524244:JYS524244 KIN524244:KIO524244 KSJ524244:KSK524244 LCF524244:LCG524244 LMB524244:LMC524244 LVX524244:LVY524244 MFT524244:MFU524244 MPP524244:MPQ524244 MZL524244:MZM524244 NJH524244:NJI524244 NTD524244:NTE524244 OCZ524244:ODA524244 OMV524244:OMW524244 OWR524244:OWS524244 PGN524244:PGO524244 PQJ524244:PQK524244 QAF524244:QAG524244 QKB524244:QKC524244 QTX524244:QTY524244 RDT524244:RDU524244 RNP524244:RNQ524244 RXL524244:RXM524244 SHH524244:SHI524244 SRD524244:SRE524244 TAZ524244:TBA524244 TKV524244:TKW524244 TUR524244:TUS524244 UEN524244:UEO524244 UOJ524244:UOK524244 UYF524244:UYG524244 VIB524244:VIC524244 VRX524244:VRY524244 WBT524244:WBU524244 WLP524244:WLQ524244 WVL524244:WVM524244 E589780:F589780 IZ589780:JA589780 SV589780:SW589780 ACR589780:ACS589780 AMN589780:AMO589780 AWJ589780:AWK589780 BGF589780:BGG589780 BQB589780:BQC589780 BZX589780:BZY589780 CJT589780:CJU589780 CTP589780:CTQ589780 DDL589780:DDM589780 DNH589780:DNI589780 DXD589780:DXE589780 EGZ589780:EHA589780 EQV589780:EQW589780 FAR589780:FAS589780 FKN589780:FKO589780 FUJ589780:FUK589780 GEF589780:GEG589780 GOB589780:GOC589780 GXX589780:GXY589780 HHT589780:HHU589780 HRP589780:HRQ589780 IBL589780:IBM589780 ILH589780:ILI589780 IVD589780:IVE589780 JEZ589780:JFA589780 JOV589780:JOW589780 JYR589780:JYS589780 KIN589780:KIO589780 KSJ589780:KSK589780 LCF589780:LCG589780 LMB589780:LMC589780 LVX589780:LVY589780 MFT589780:MFU589780 MPP589780:MPQ589780 MZL589780:MZM589780 NJH589780:NJI589780 NTD589780:NTE589780 OCZ589780:ODA589780 OMV589780:OMW589780 OWR589780:OWS589780 PGN589780:PGO589780 PQJ589780:PQK589780 QAF589780:QAG589780 QKB589780:QKC589780 QTX589780:QTY589780 RDT589780:RDU589780 RNP589780:RNQ589780 RXL589780:RXM589780 SHH589780:SHI589780 SRD589780:SRE589780 TAZ589780:TBA589780 TKV589780:TKW589780 TUR589780:TUS589780 UEN589780:UEO589780 UOJ589780:UOK589780 UYF589780:UYG589780 VIB589780:VIC589780 VRX589780:VRY589780 WBT589780:WBU589780 WLP589780:WLQ589780 WVL589780:WVM589780 E655316:F655316 IZ655316:JA655316 SV655316:SW655316 ACR655316:ACS655316 AMN655316:AMO655316 AWJ655316:AWK655316 BGF655316:BGG655316 BQB655316:BQC655316 BZX655316:BZY655316 CJT655316:CJU655316 CTP655316:CTQ655316 DDL655316:DDM655316 DNH655316:DNI655316 DXD655316:DXE655316 EGZ655316:EHA655316 EQV655316:EQW655316 FAR655316:FAS655316 FKN655316:FKO655316 FUJ655316:FUK655316 GEF655316:GEG655316 GOB655316:GOC655316 GXX655316:GXY655316 HHT655316:HHU655316 HRP655316:HRQ655316 IBL655316:IBM655316 ILH655316:ILI655316 IVD655316:IVE655316 JEZ655316:JFA655316 JOV655316:JOW655316 JYR655316:JYS655316 KIN655316:KIO655316 KSJ655316:KSK655316 LCF655316:LCG655316 LMB655316:LMC655316 LVX655316:LVY655316 MFT655316:MFU655316 MPP655316:MPQ655316 MZL655316:MZM655316 NJH655316:NJI655316 NTD655316:NTE655316 OCZ655316:ODA655316 OMV655316:OMW655316 OWR655316:OWS655316 PGN655316:PGO655316 PQJ655316:PQK655316 QAF655316:QAG655316 QKB655316:QKC655316 QTX655316:QTY655316 RDT655316:RDU655316 RNP655316:RNQ655316 RXL655316:RXM655316 SHH655316:SHI655316 SRD655316:SRE655316 TAZ655316:TBA655316 TKV655316:TKW655316 TUR655316:TUS655316 UEN655316:UEO655316 UOJ655316:UOK655316 UYF655316:UYG655316 VIB655316:VIC655316 VRX655316:VRY655316 WBT655316:WBU655316 WLP655316:WLQ655316 WVL655316:WVM655316 E720852:F720852 IZ720852:JA720852 SV720852:SW720852 ACR720852:ACS720852 AMN720852:AMO720852 AWJ720852:AWK720852 BGF720852:BGG720852 BQB720852:BQC720852 BZX720852:BZY720852 CJT720852:CJU720852 CTP720852:CTQ720852 DDL720852:DDM720852 DNH720852:DNI720852 DXD720852:DXE720852 EGZ720852:EHA720852 EQV720852:EQW720852 FAR720852:FAS720852 FKN720852:FKO720852 FUJ720852:FUK720852 GEF720852:GEG720852 GOB720852:GOC720852 GXX720852:GXY720852 HHT720852:HHU720852 HRP720852:HRQ720852 IBL720852:IBM720852 ILH720852:ILI720852 IVD720852:IVE720852 JEZ720852:JFA720852 JOV720852:JOW720852 JYR720852:JYS720852 KIN720852:KIO720852 KSJ720852:KSK720852 LCF720852:LCG720852 LMB720852:LMC720852 LVX720852:LVY720852 MFT720852:MFU720852 MPP720852:MPQ720852 MZL720852:MZM720852 NJH720852:NJI720852 NTD720852:NTE720852 OCZ720852:ODA720852 OMV720852:OMW720852 OWR720852:OWS720852 PGN720852:PGO720852 PQJ720852:PQK720852 QAF720852:QAG720852 QKB720852:QKC720852 QTX720852:QTY720852 RDT720852:RDU720852 RNP720852:RNQ720852 RXL720852:RXM720852 SHH720852:SHI720852 SRD720852:SRE720852 TAZ720852:TBA720852 TKV720852:TKW720852 TUR720852:TUS720852 UEN720852:UEO720852 UOJ720852:UOK720852 UYF720852:UYG720852 VIB720852:VIC720852 VRX720852:VRY720852 WBT720852:WBU720852 WLP720852:WLQ720852 WVL720852:WVM720852 E786388:F786388 IZ786388:JA786388 SV786388:SW786388 ACR786388:ACS786388 AMN786388:AMO786388 AWJ786388:AWK786388 BGF786388:BGG786388 BQB786388:BQC786388 BZX786388:BZY786388 CJT786388:CJU786388 CTP786388:CTQ786388 DDL786388:DDM786388 DNH786388:DNI786388 DXD786388:DXE786388 EGZ786388:EHA786388 EQV786388:EQW786388 FAR786388:FAS786388 FKN786388:FKO786388 FUJ786388:FUK786388 GEF786388:GEG786388 GOB786388:GOC786388 GXX786388:GXY786388 HHT786388:HHU786388 HRP786388:HRQ786388 IBL786388:IBM786388 ILH786388:ILI786388 IVD786388:IVE786388 JEZ786388:JFA786388 JOV786388:JOW786388 JYR786388:JYS786388 KIN786388:KIO786388 KSJ786388:KSK786388 LCF786388:LCG786388 LMB786388:LMC786388 LVX786388:LVY786388 MFT786388:MFU786388 MPP786388:MPQ786388 MZL786388:MZM786388 NJH786388:NJI786388 NTD786388:NTE786388 OCZ786388:ODA786388 OMV786388:OMW786388 OWR786388:OWS786388 PGN786388:PGO786388 PQJ786388:PQK786388 QAF786388:QAG786388 QKB786388:QKC786388 QTX786388:QTY786388 RDT786388:RDU786388 RNP786388:RNQ786388 RXL786388:RXM786388 SHH786388:SHI786388 SRD786388:SRE786388 TAZ786388:TBA786388 TKV786388:TKW786388 TUR786388:TUS786388 UEN786388:UEO786388 UOJ786388:UOK786388 UYF786388:UYG786388 VIB786388:VIC786388 VRX786388:VRY786388 WBT786388:WBU786388 WLP786388:WLQ786388 WVL786388:WVM786388 E851924:F851924 IZ851924:JA851924 SV851924:SW851924 ACR851924:ACS851924 AMN851924:AMO851924 AWJ851924:AWK851924 BGF851924:BGG851924 BQB851924:BQC851924 BZX851924:BZY851924 CJT851924:CJU851924 CTP851924:CTQ851924 DDL851924:DDM851924 DNH851924:DNI851924 DXD851924:DXE851924 EGZ851924:EHA851924 EQV851924:EQW851924 FAR851924:FAS851924 FKN851924:FKO851924 FUJ851924:FUK851924 GEF851924:GEG851924 GOB851924:GOC851924 GXX851924:GXY851924 HHT851924:HHU851924 HRP851924:HRQ851924 IBL851924:IBM851924 ILH851924:ILI851924 IVD851924:IVE851924 JEZ851924:JFA851924 JOV851924:JOW851924 JYR851924:JYS851924 KIN851924:KIO851924 KSJ851924:KSK851924 LCF851924:LCG851924 LMB851924:LMC851924 LVX851924:LVY851924 MFT851924:MFU851924 MPP851924:MPQ851924 MZL851924:MZM851924 NJH851924:NJI851924 NTD851924:NTE851924 OCZ851924:ODA851924 OMV851924:OMW851924 OWR851924:OWS851924 PGN851924:PGO851924 PQJ851924:PQK851924 QAF851924:QAG851924 QKB851924:QKC851924 QTX851924:QTY851924 RDT851924:RDU851924 RNP851924:RNQ851924 RXL851924:RXM851924 SHH851924:SHI851924 SRD851924:SRE851924 TAZ851924:TBA851924 TKV851924:TKW851924 TUR851924:TUS851924 UEN851924:UEO851924 UOJ851924:UOK851924 UYF851924:UYG851924 VIB851924:VIC851924 VRX851924:VRY851924 WBT851924:WBU851924 WLP851924:WLQ851924 WVL851924:WVM851924 E917460:F917460 IZ917460:JA917460 SV917460:SW917460 ACR917460:ACS917460 AMN917460:AMO917460 AWJ917460:AWK917460 BGF917460:BGG917460 BQB917460:BQC917460 BZX917460:BZY917460 CJT917460:CJU917460 CTP917460:CTQ917460 DDL917460:DDM917460 DNH917460:DNI917460 DXD917460:DXE917460 EGZ917460:EHA917460 EQV917460:EQW917460 FAR917460:FAS917460 FKN917460:FKO917460 FUJ917460:FUK917460 GEF917460:GEG917460 GOB917460:GOC917460 GXX917460:GXY917460 HHT917460:HHU917460 HRP917460:HRQ917460 IBL917460:IBM917460 ILH917460:ILI917460 IVD917460:IVE917460 JEZ917460:JFA917460 JOV917460:JOW917460 JYR917460:JYS917460 KIN917460:KIO917460 KSJ917460:KSK917460 LCF917460:LCG917460 LMB917460:LMC917460 LVX917460:LVY917460 MFT917460:MFU917460 MPP917460:MPQ917460 MZL917460:MZM917460 NJH917460:NJI917460 NTD917460:NTE917460 OCZ917460:ODA917460 OMV917460:OMW917460 OWR917460:OWS917460 PGN917460:PGO917460 PQJ917460:PQK917460 QAF917460:QAG917460 QKB917460:QKC917460 QTX917460:QTY917460 RDT917460:RDU917460 RNP917460:RNQ917460 RXL917460:RXM917460 SHH917460:SHI917460 SRD917460:SRE917460 TAZ917460:TBA917460 TKV917460:TKW917460 TUR917460:TUS917460 UEN917460:UEO917460 UOJ917460:UOK917460 UYF917460:UYG917460 VIB917460:VIC917460 VRX917460:VRY917460 WBT917460:WBU917460 WLP917460:WLQ917460 WVL917460:WVM917460 E982996:F982996 IZ982996:JA982996 SV982996:SW982996 ACR982996:ACS982996 AMN982996:AMO982996 AWJ982996:AWK982996 BGF982996:BGG982996 BQB982996:BQC982996 BZX982996:BZY982996 CJT982996:CJU982996 CTP982996:CTQ982996 DDL982996:DDM982996 DNH982996:DNI982996 DXD982996:DXE982996 EGZ982996:EHA982996 EQV982996:EQW982996 FAR982996:FAS982996 FKN982996:FKO982996 FUJ982996:FUK982996 GEF982996:GEG982996 GOB982996:GOC982996 GXX982996:GXY982996 HHT982996:HHU982996 HRP982996:HRQ982996 IBL982996:IBM982996 ILH982996:ILI982996 IVD982996:IVE982996 JEZ982996:JFA982996 JOV982996:JOW982996 JYR982996:JYS982996 KIN982996:KIO982996 KSJ982996:KSK982996 LCF982996:LCG982996 LMB982996:LMC982996 LVX982996:LVY982996 MFT982996:MFU982996 MPP982996:MPQ982996 MZL982996:MZM982996 NJH982996:NJI982996 NTD982996:NTE982996 OCZ982996:ODA982996 OMV982996:OMW982996 OWR982996:OWS982996 PGN982996:PGO982996 PQJ982996:PQK982996 QAF982996:QAG982996 QKB982996:QKC982996 QTX982996:QTY982996 RDT982996:RDU982996 RNP982996:RNQ982996 RXL982996:RXM982996 SHH982996:SHI982996 SRD982996:SRE982996 TAZ982996:TBA982996 TKV982996:TKW982996 TUR982996:TUS982996 UEN982996:UEO982996 UOJ982996:UOK982996 UYF982996:UYG982996 VIB982996:VIC982996 VRX982996:VRY982996 WBT982996:WBU982996 WLP982996:WLQ982996 WVL982996:WVM982996 E1048532:F1048532 IZ1048532:JA1048532 SV1048532:SW1048532 ACR1048532:ACS1048532 AMN1048532:AMO1048532 AWJ1048532:AWK1048532 BGF1048532:BGG1048532 BQB1048532:BQC1048532 BZX1048532:BZY1048532 CJT1048532:CJU1048532 CTP1048532:CTQ1048532 DDL1048532:DDM1048532 DNH1048532:DNI1048532 DXD1048532:DXE1048532 EGZ1048532:EHA1048532 EQV1048532:EQW1048532 FAR1048532:FAS1048532 FKN1048532:FKO1048532 FUJ1048532:FUK1048532 GEF1048532:GEG1048532 GOB1048532:GOC1048532 GXX1048532:GXY1048532 HHT1048532:HHU1048532 HRP1048532:HRQ1048532 IBL1048532:IBM1048532 ILH1048532:ILI1048532 IVD1048532:IVE1048532 JEZ1048532:JFA1048532 JOV1048532:JOW1048532 JYR1048532:JYS1048532 KIN1048532:KIO1048532 KSJ1048532:KSK1048532 LCF1048532:LCG1048532 LMB1048532:LMC1048532 LVX1048532:LVY1048532 MFT1048532:MFU1048532 MPP1048532:MPQ1048532 MZL1048532:MZM1048532 NJH1048532:NJI1048532 NTD1048532:NTE1048532 OCZ1048532:ODA1048532 OMV1048532:OMW1048532 OWR1048532:OWS1048532 PGN1048532:PGO1048532 PQJ1048532:PQK1048532 QAF1048532:QAG1048532 QKB1048532:QKC1048532 QTX1048532:QTY1048532 RDT1048532:RDU1048532 RNP1048532:RNQ1048532 RXL1048532:RXM1048532 SHH1048532:SHI1048532 SRD1048532:SRE1048532 TAZ1048532:TBA1048532 TKV1048532:TKW1048532 TUR1048532:TUS1048532 UEN1048532:UEO1048532 UOJ1048532:UOK1048532 UYF1048532:UYG1048532 VIB1048532:VIC1048532 VRX1048532:VRY1048532 WBT1048532:WBU1048532 WLP1048532:WLQ1048532 WVL1048532:WVM1048532" xr:uid="{00000000-0002-0000-1500-000002000000}">
      <formula1>0</formula1>
    </dataValidation>
    <dataValidation type="custom" operator="greaterThanOrEqual" allowBlank="1" showInputMessage="1" showErrorMessage="1" errorTitle="Data Entry Error:" error="Value must be a whole number.  Please re-enter." sqref="HM65428 RI65428 ABE65428 ALA65428 AUW65428 BES65428 BOO65428 BYK65428 CIG65428 CSC65428 DBY65428 DLU65428 DVQ65428 EFM65428 EPI65428 EZE65428 FJA65428 FSW65428 GCS65428 GMO65428 GWK65428 HGG65428 HQC65428 HZY65428 IJU65428 ITQ65428 JDM65428 JNI65428 JXE65428 KHA65428 KQW65428 LAS65428 LKO65428 LUK65428 MEG65428 MOC65428 MXY65428 NHU65428 NRQ65428 OBM65428 OLI65428 OVE65428 PFA65428 POW65428 PYS65428 QIO65428 QSK65428 RCG65428 RMC65428 RVY65428 SFU65428 SPQ65428 SZM65428 TJI65428 TTE65428 UDA65428 UMW65428 UWS65428 VGO65428 VQK65428 WAG65428 WKC65428 WTY65428 XDU65428 HM130964 RI130964 ABE130964 ALA130964 AUW130964 BES130964 BOO130964 BYK130964 CIG130964 CSC130964 DBY130964 DLU130964 DVQ130964 EFM130964 EPI130964 EZE130964 FJA130964 FSW130964 GCS130964 GMO130964 GWK130964 HGG130964 HQC130964 HZY130964 IJU130964 ITQ130964 JDM130964 JNI130964 JXE130964 KHA130964 KQW130964 LAS130964 LKO130964 LUK130964 MEG130964 MOC130964 MXY130964 NHU130964 NRQ130964 OBM130964 OLI130964 OVE130964 PFA130964 POW130964 PYS130964 QIO130964 QSK130964 RCG130964 RMC130964 RVY130964 SFU130964 SPQ130964 SZM130964 TJI130964 TTE130964 UDA130964 UMW130964 UWS130964 VGO130964 VQK130964 WAG130964 WKC130964 WTY130964 XDU130964 HM196500 RI196500 ABE196500 ALA196500 AUW196500 BES196500 BOO196500 BYK196500 CIG196500 CSC196500 DBY196500 DLU196500 DVQ196500 EFM196500 EPI196500 EZE196500 FJA196500 FSW196500 GCS196500 GMO196500 GWK196500 HGG196500 HQC196500 HZY196500 IJU196500 ITQ196500 JDM196500 JNI196500 JXE196500 KHA196500 KQW196500 LAS196500 LKO196500 LUK196500 MEG196500 MOC196500 MXY196500 NHU196500 NRQ196500 OBM196500 OLI196500 OVE196500 PFA196500 POW196500 PYS196500 QIO196500 QSK196500 RCG196500 RMC196500 RVY196500 SFU196500 SPQ196500 SZM196500 TJI196500 TTE196500 UDA196500 UMW196500 UWS196500 VGO196500 VQK196500 WAG196500 WKC196500 WTY196500 XDU196500 HM262036 RI262036 ABE262036 ALA262036 AUW262036 BES262036 BOO262036 BYK262036 CIG262036 CSC262036 DBY262036 DLU262036 DVQ262036 EFM262036 EPI262036 EZE262036 FJA262036 FSW262036 GCS262036 GMO262036 GWK262036 HGG262036 HQC262036 HZY262036 IJU262036 ITQ262036 JDM262036 JNI262036 JXE262036 KHA262036 KQW262036 LAS262036 LKO262036 LUK262036 MEG262036 MOC262036 MXY262036 NHU262036 NRQ262036 OBM262036 OLI262036 OVE262036 PFA262036 POW262036 PYS262036 QIO262036 QSK262036 RCG262036 RMC262036 RVY262036 SFU262036 SPQ262036 SZM262036 TJI262036 TTE262036 UDA262036 UMW262036 UWS262036 VGO262036 VQK262036 WAG262036 WKC262036 WTY262036 XDU262036 HM327572 RI327572 ABE327572 ALA327572 AUW327572 BES327572 BOO327572 BYK327572 CIG327572 CSC327572 DBY327572 DLU327572 DVQ327572 EFM327572 EPI327572 EZE327572 FJA327572 FSW327572 GCS327572 GMO327572 GWK327572 HGG327572 HQC327572 HZY327572 IJU327572 ITQ327572 JDM327572 JNI327572 JXE327572 KHA327572 KQW327572 LAS327572 LKO327572 LUK327572 MEG327572 MOC327572 MXY327572 NHU327572 NRQ327572 OBM327572 OLI327572 OVE327572 PFA327572 POW327572 PYS327572 QIO327572 QSK327572 RCG327572 RMC327572 RVY327572 SFU327572 SPQ327572 SZM327572 TJI327572 TTE327572 UDA327572 UMW327572 UWS327572 VGO327572 VQK327572 WAG327572 WKC327572 WTY327572 XDU327572 HM393108 RI393108 ABE393108 ALA393108 AUW393108 BES393108 BOO393108 BYK393108 CIG393108 CSC393108 DBY393108 DLU393108 DVQ393108 EFM393108 EPI393108 EZE393108 FJA393108 FSW393108 GCS393108 GMO393108 GWK393108 HGG393108 HQC393108 HZY393108 IJU393108 ITQ393108 JDM393108 JNI393108 JXE393108 KHA393108 KQW393108 LAS393108 LKO393108 LUK393108 MEG393108 MOC393108 MXY393108 NHU393108 NRQ393108 OBM393108 OLI393108 OVE393108 PFA393108 POW393108 PYS393108 QIO393108 QSK393108 RCG393108 RMC393108 RVY393108 SFU393108 SPQ393108 SZM393108 TJI393108 TTE393108 UDA393108 UMW393108 UWS393108 VGO393108 VQK393108 WAG393108 WKC393108 WTY393108 XDU393108 HM458644 RI458644 ABE458644 ALA458644 AUW458644 BES458644 BOO458644 BYK458644 CIG458644 CSC458644 DBY458644 DLU458644 DVQ458644 EFM458644 EPI458644 EZE458644 FJA458644 FSW458644 GCS458644 GMO458644 GWK458644 HGG458644 HQC458644 HZY458644 IJU458644 ITQ458644 JDM458644 JNI458644 JXE458644 KHA458644 KQW458644 LAS458644 LKO458644 LUK458644 MEG458644 MOC458644 MXY458644 NHU458644 NRQ458644 OBM458644 OLI458644 OVE458644 PFA458644 POW458644 PYS458644 QIO458644 QSK458644 RCG458644 RMC458644 RVY458644 SFU458644 SPQ458644 SZM458644 TJI458644 TTE458644 UDA458644 UMW458644 UWS458644 VGO458644 VQK458644 WAG458644 WKC458644 WTY458644 XDU458644 HM524180 RI524180 ABE524180 ALA524180 AUW524180 BES524180 BOO524180 BYK524180 CIG524180 CSC524180 DBY524180 DLU524180 DVQ524180 EFM524180 EPI524180 EZE524180 FJA524180 FSW524180 GCS524180 GMO524180 GWK524180 HGG524180 HQC524180 HZY524180 IJU524180 ITQ524180 JDM524180 JNI524180 JXE524180 KHA524180 KQW524180 LAS524180 LKO524180 LUK524180 MEG524180 MOC524180 MXY524180 NHU524180 NRQ524180 OBM524180 OLI524180 OVE524180 PFA524180 POW524180 PYS524180 QIO524180 QSK524180 RCG524180 RMC524180 RVY524180 SFU524180 SPQ524180 SZM524180 TJI524180 TTE524180 UDA524180 UMW524180 UWS524180 VGO524180 VQK524180 WAG524180 WKC524180 WTY524180 XDU524180 HM589716 RI589716 ABE589716 ALA589716 AUW589716 BES589716 BOO589716 BYK589716 CIG589716 CSC589716 DBY589716 DLU589716 DVQ589716 EFM589716 EPI589716 EZE589716 FJA589716 FSW589716 GCS589716 GMO589716 GWK589716 HGG589716 HQC589716 HZY589716 IJU589716 ITQ589716 JDM589716 JNI589716 JXE589716 KHA589716 KQW589716 LAS589716 LKO589716 LUK589716 MEG589716 MOC589716 MXY589716 NHU589716 NRQ589716 OBM589716 OLI589716 OVE589716 PFA589716 POW589716 PYS589716 QIO589716 QSK589716 RCG589716 RMC589716 RVY589716 SFU589716 SPQ589716 SZM589716 TJI589716 TTE589716 UDA589716 UMW589716 UWS589716 VGO589716 VQK589716 WAG589716 WKC589716 WTY589716 XDU589716 HM655252 RI655252 ABE655252 ALA655252 AUW655252 BES655252 BOO655252 BYK655252 CIG655252 CSC655252 DBY655252 DLU655252 DVQ655252 EFM655252 EPI655252 EZE655252 FJA655252 FSW655252 GCS655252 GMO655252 GWK655252 HGG655252 HQC655252 HZY655252 IJU655252 ITQ655252 JDM655252 JNI655252 JXE655252 KHA655252 KQW655252 LAS655252 LKO655252 LUK655252 MEG655252 MOC655252 MXY655252 NHU655252 NRQ655252 OBM655252 OLI655252 OVE655252 PFA655252 POW655252 PYS655252 QIO655252 QSK655252 RCG655252 RMC655252 RVY655252 SFU655252 SPQ655252 SZM655252 TJI655252 TTE655252 UDA655252 UMW655252 UWS655252 VGO655252 VQK655252 WAG655252 WKC655252 WTY655252 XDU655252 HM720788 RI720788 ABE720788 ALA720788 AUW720788 BES720788 BOO720788 BYK720788 CIG720788 CSC720788 DBY720788 DLU720788 DVQ720788 EFM720788 EPI720788 EZE720788 FJA720788 FSW720788 GCS720788 GMO720788 GWK720788 HGG720788 HQC720788 HZY720788 IJU720788 ITQ720788 JDM720788 JNI720788 JXE720788 KHA720788 KQW720788 LAS720788 LKO720788 LUK720788 MEG720788 MOC720788 MXY720788 NHU720788 NRQ720788 OBM720788 OLI720788 OVE720788 PFA720788 POW720788 PYS720788 QIO720788 QSK720788 RCG720788 RMC720788 RVY720788 SFU720788 SPQ720788 SZM720788 TJI720788 TTE720788 UDA720788 UMW720788 UWS720788 VGO720788 VQK720788 WAG720788 WKC720788 WTY720788 XDU720788 HM786324 RI786324 ABE786324 ALA786324 AUW786324 BES786324 BOO786324 BYK786324 CIG786324 CSC786324 DBY786324 DLU786324 DVQ786324 EFM786324 EPI786324 EZE786324 FJA786324 FSW786324 GCS786324 GMO786324 GWK786324 HGG786324 HQC786324 HZY786324 IJU786324 ITQ786324 JDM786324 JNI786324 JXE786324 KHA786324 KQW786324 LAS786324 LKO786324 LUK786324 MEG786324 MOC786324 MXY786324 NHU786324 NRQ786324 OBM786324 OLI786324 OVE786324 PFA786324 POW786324 PYS786324 QIO786324 QSK786324 RCG786324 RMC786324 RVY786324 SFU786324 SPQ786324 SZM786324 TJI786324 TTE786324 UDA786324 UMW786324 UWS786324 VGO786324 VQK786324 WAG786324 WKC786324 WTY786324 XDU786324 HM851860 RI851860 ABE851860 ALA851860 AUW851860 BES851860 BOO851860 BYK851860 CIG851860 CSC851860 DBY851860 DLU851860 DVQ851860 EFM851860 EPI851860 EZE851860 FJA851860 FSW851860 GCS851860 GMO851860 GWK851860 HGG851860 HQC851860 HZY851860 IJU851860 ITQ851860 JDM851860 JNI851860 JXE851860 KHA851860 KQW851860 LAS851860 LKO851860 LUK851860 MEG851860 MOC851860 MXY851860 NHU851860 NRQ851860 OBM851860 OLI851860 OVE851860 PFA851860 POW851860 PYS851860 QIO851860 QSK851860 RCG851860 RMC851860 RVY851860 SFU851860 SPQ851860 SZM851860 TJI851860 TTE851860 UDA851860 UMW851860 UWS851860 VGO851860 VQK851860 WAG851860 WKC851860 WTY851860 XDU851860 HM917396 RI917396 ABE917396 ALA917396 AUW917396 BES917396 BOO917396 BYK917396 CIG917396 CSC917396 DBY917396 DLU917396 DVQ917396 EFM917396 EPI917396 EZE917396 FJA917396 FSW917396 GCS917396 GMO917396 GWK917396 HGG917396 HQC917396 HZY917396 IJU917396 ITQ917396 JDM917396 JNI917396 JXE917396 KHA917396 KQW917396 LAS917396 LKO917396 LUK917396 MEG917396 MOC917396 MXY917396 NHU917396 NRQ917396 OBM917396 OLI917396 OVE917396 PFA917396 POW917396 PYS917396 QIO917396 QSK917396 RCG917396 RMC917396 RVY917396 SFU917396 SPQ917396 SZM917396 TJI917396 TTE917396 UDA917396 UMW917396 UWS917396 VGO917396 VQK917396 WAG917396 WKC917396 WTY917396 XDU917396 HM982932 RI982932 ABE982932 ALA982932 AUW982932 BES982932 BOO982932 BYK982932 CIG982932 CSC982932 DBY982932 DLU982932 DVQ982932 EFM982932 EPI982932 EZE982932 FJA982932 FSW982932 GCS982932 GMO982932 GWK982932 HGG982932 HQC982932 HZY982932 IJU982932 ITQ982932 JDM982932 JNI982932 JXE982932 KHA982932 KQW982932 LAS982932 LKO982932 LUK982932 MEG982932 MOC982932 MXY982932 NHU982932 NRQ982932 OBM982932 OLI982932 OVE982932 PFA982932 POW982932 PYS982932 QIO982932 QSK982932 RCG982932 RMC982932 RVY982932 SFU982932 SPQ982932 SZM982932 TJI982932 TTE982932 UDA982932 UMW982932 UWS982932 VGO982932 VQK982932 WAG982932 WKC982932 WTY982932 XDU982932 HM1048468 RI1048468 ABE1048468 ALA1048468 AUW1048468 BES1048468 BOO1048468 BYK1048468 CIG1048468 CSC1048468 DBY1048468 DLU1048468 DVQ1048468 EFM1048468 EPI1048468 EZE1048468 FJA1048468 FSW1048468 GCS1048468 GMO1048468 GWK1048468 HGG1048468 HQC1048468 HZY1048468 IJU1048468 ITQ1048468 JDM1048468 JNI1048468 JXE1048468 KHA1048468 KQW1048468 LAS1048468 LKO1048468 LUK1048468 MEG1048468 MOC1048468 MXY1048468 NHU1048468 NRQ1048468 OBM1048468 OLI1048468 OVE1048468 PFA1048468 POW1048468 PYS1048468 QIO1048468 QSK1048468 RCG1048468 RMC1048468 RVY1048468 SFU1048468 SPQ1048468 SZM1048468 TJI1048468 TTE1048468 UDA1048468 UMW1048468 UWS1048468 VGO1048468 VQK1048468 WAG1048468 WKC1048468 WTY1048468 XDU1048468 E65428:F65428 IZ65428:JA65428 SV65428:SW65428 ACR65428:ACS65428 AMN65428:AMO65428 AWJ65428:AWK65428 BGF65428:BGG65428 BQB65428:BQC65428 BZX65428:BZY65428 CJT65428:CJU65428 CTP65428:CTQ65428 DDL65428:DDM65428 DNH65428:DNI65428 DXD65428:DXE65428 EGZ65428:EHA65428 EQV65428:EQW65428 FAR65428:FAS65428 FKN65428:FKO65428 FUJ65428:FUK65428 GEF65428:GEG65428 GOB65428:GOC65428 GXX65428:GXY65428 HHT65428:HHU65428 HRP65428:HRQ65428 IBL65428:IBM65428 ILH65428:ILI65428 IVD65428:IVE65428 JEZ65428:JFA65428 JOV65428:JOW65428 JYR65428:JYS65428 KIN65428:KIO65428 KSJ65428:KSK65428 LCF65428:LCG65428 LMB65428:LMC65428 LVX65428:LVY65428 MFT65428:MFU65428 MPP65428:MPQ65428 MZL65428:MZM65428 NJH65428:NJI65428 NTD65428:NTE65428 OCZ65428:ODA65428 OMV65428:OMW65428 OWR65428:OWS65428 PGN65428:PGO65428 PQJ65428:PQK65428 QAF65428:QAG65428 QKB65428:QKC65428 QTX65428:QTY65428 RDT65428:RDU65428 RNP65428:RNQ65428 RXL65428:RXM65428 SHH65428:SHI65428 SRD65428:SRE65428 TAZ65428:TBA65428 TKV65428:TKW65428 TUR65428:TUS65428 UEN65428:UEO65428 UOJ65428:UOK65428 UYF65428:UYG65428 VIB65428:VIC65428 VRX65428:VRY65428 WBT65428:WBU65428 WLP65428:WLQ65428 WVL65428:WVM65428 E130964:F130964 IZ130964:JA130964 SV130964:SW130964 ACR130964:ACS130964 AMN130964:AMO130964 AWJ130964:AWK130964 BGF130964:BGG130964 BQB130964:BQC130964 BZX130964:BZY130964 CJT130964:CJU130964 CTP130964:CTQ130964 DDL130964:DDM130964 DNH130964:DNI130964 DXD130964:DXE130964 EGZ130964:EHA130964 EQV130964:EQW130964 FAR130964:FAS130964 FKN130964:FKO130964 FUJ130964:FUK130964 GEF130964:GEG130964 GOB130964:GOC130964 GXX130964:GXY130964 HHT130964:HHU130964 HRP130964:HRQ130964 IBL130964:IBM130964 ILH130964:ILI130964 IVD130964:IVE130964 JEZ130964:JFA130964 JOV130964:JOW130964 JYR130964:JYS130964 KIN130964:KIO130964 KSJ130964:KSK130964 LCF130964:LCG130964 LMB130964:LMC130964 LVX130964:LVY130964 MFT130964:MFU130964 MPP130964:MPQ130964 MZL130964:MZM130964 NJH130964:NJI130964 NTD130964:NTE130964 OCZ130964:ODA130964 OMV130964:OMW130964 OWR130964:OWS130964 PGN130964:PGO130964 PQJ130964:PQK130964 QAF130964:QAG130964 QKB130964:QKC130964 QTX130964:QTY130964 RDT130964:RDU130964 RNP130964:RNQ130964 RXL130964:RXM130964 SHH130964:SHI130964 SRD130964:SRE130964 TAZ130964:TBA130964 TKV130964:TKW130964 TUR130964:TUS130964 UEN130964:UEO130964 UOJ130964:UOK130964 UYF130964:UYG130964 VIB130964:VIC130964 VRX130964:VRY130964 WBT130964:WBU130964 WLP130964:WLQ130964 WVL130964:WVM130964 E196500:F196500 IZ196500:JA196500 SV196500:SW196500 ACR196500:ACS196500 AMN196500:AMO196500 AWJ196500:AWK196500 BGF196500:BGG196500 BQB196500:BQC196500 BZX196500:BZY196500 CJT196500:CJU196500 CTP196500:CTQ196500 DDL196500:DDM196500 DNH196500:DNI196500 DXD196500:DXE196500 EGZ196500:EHA196500 EQV196500:EQW196500 FAR196500:FAS196500 FKN196500:FKO196500 FUJ196500:FUK196500 GEF196500:GEG196500 GOB196500:GOC196500 GXX196500:GXY196500 HHT196500:HHU196500 HRP196500:HRQ196500 IBL196500:IBM196500 ILH196500:ILI196500 IVD196500:IVE196500 JEZ196500:JFA196500 JOV196500:JOW196500 JYR196500:JYS196500 KIN196500:KIO196500 KSJ196500:KSK196500 LCF196500:LCG196500 LMB196500:LMC196500 LVX196500:LVY196500 MFT196500:MFU196500 MPP196500:MPQ196500 MZL196500:MZM196500 NJH196500:NJI196500 NTD196500:NTE196500 OCZ196500:ODA196500 OMV196500:OMW196500 OWR196500:OWS196500 PGN196500:PGO196500 PQJ196500:PQK196500 QAF196500:QAG196500 QKB196500:QKC196500 QTX196500:QTY196500 RDT196500:RDU196500 RNP196500:RNQ196500 RXL196500:RXM196500 SHH196500:SHI196500 SRD196500:SRE196500 TAZ196500:TBA196500 TKV196500:TKW196500 TUR196500:TUS196500 UEN196500:UEO196500 UOJ196500:UOK196500 UYF196500:UYG196500 VIB196500:VIC196500 VRX196500:VRY196500 WBT196500:WBU196500 WLP196500:WLQ196500 WVL196500:WVM196500 E262036:F262036 IZ262036:JA262036 SV262036:SW262036 ACR262036:ACS262036 AMN262036:AMO262036 AWJ262036:AWK262036 BGF262036:BGG262036 BQB262036:BQC262036 BZX262036:BZY262036 CJT262036:CJU262036 CTP262036:CTQ262036 DDL262036:DDM262036 DNH262036:DNI262036 DXD262036:DXE262036 EGZ262036:EHA262036 EQV262036:EQW262036 FAR262036:FAS262036 FKN262036:FKO262036 FUJ262036:FUK262036 GEF262036:GEG262036 GOB262036:GOC262036 GXX262036:GXY262036 HHT262036:HHU262036 HRP262036:HRQ262036 IBL262036:IBM262036 ILH262036:ILI262036 IVD262036:IVE262036 JEZ262036:JFA262036 JOV262036:JOW262036 JYR262036:JYS262036 KIN262036:KIO262036 KSJ262036:KSK262036 LCF262036:LCG262036 LMB262036:LMC262036 LVX262036:LVY262036 MFT262036:MFU262036 MPP262036:MPQ262036 MZL262036:MZM262036 NJH262036:NJI262036 NTD262036:NTE262036 OCZ262036:ODA262036 OMV262036:OMW262036 OWR262036:OWS262036 PGN262036:PGO262036 PQJ262036:PQK262036 QAF262036:QAG262036 QKB262036:QKC262036 QTX262036:QTY262036 RDT262036:RDU262036 RNP262036:RNQ262036 RXL262036:RXM262036 SHH262036:SHI262036 SRD262036:SRE262036 TAZ262036:TBA262036 TKV262036:TKW262036 TUR262036:TUS262036 UEN262036:UEO262036 UOJ262036:UOK262036 UYF262036:UYG262036 VIB262036:VIC262036 VRX262036:VRY262036 WBT262036:WBU262036 WLP262036:WLQ262036 WVL262036:WVM262036 E327572:F327572 IZ327572:JA327572 SV327572:SW327572 ACR327572:ACS327572 AMN327572:AMO327572 AWJ327572:AWK327572 BGF327572:BGG327572 BQB327572:BQC327572 BZX327572:BZY327572 CJT327572:CJU327572 CTP327572:CTQ327572 DDL327572:DDM327572 DNH327572:DNI327572 DXD327572:DXE327572 EGZ327572:EHA327572 EQV327572:EQW327572 FAR327572:FAS327572 FKN327572:FKO327572 FUJ327572:FUK327572 GEF327572:GEG327572 GOB327572:GOC327572 GXX327572:GXY327572 HHT327572:HHU327572 HRP327572:HRQ327572 IBL327572:IBM327572 ILH327572:ILI327572 IVD327572:IVE327572 JEZ327572:JFA327572 JOV327572:JOW327572 JYR327572:JYS327572 KIN327572:KIO327572 KSJ327572:KSK327572 LCF327572:LCG327572 LMB327572:LMC327572 LVX327572:LVY327572 MFT327572:MFU327572 MPP327572:MPQ327572 MZL327572:MZM327572 NJH327572:NJI327572 NTD327572:NTE327572 OCZ327572:ODA327572 OMV327572:OMW327572 OWR327572:OWS327572 PGN327572:PGO327572 PQJ327572:PQK327572 QAF327572:QAG327572 QKB327572:QKC327572 QTX327572:QTY327572 RDT327572:RDU327572 RNP327572:RNQ327572 RXL327572:RXM327572 SHH327572:SHI327572 SRD327572:SRE327572 TAZ327572:TBA327572 TKV327572:TKW327572 TUR327572:TUS327572 UEN327572:UEO327572 UOJ327572:UOK327572 UYF327572:UYG327572 VIB327572:VIC327572 VRX327572:VRY327572 WBT327572:WBU327572 WLP327572:WLQ327572 WVL327572:WVM327572 E393108:F393108 IZ393108:JA393108 SV393108:SW393108 ACR393108:ACS393108 AMN393108:AMO393108 AWJ393108:AWK393108 BGF393108:BGG393108 BQB393108:BQC393108 BZX393108:BZY393108 CJT393108:CJU393108 CTP393108:CTQ393108 DDL393108:DDM393108 DNH393108:DNI393108 DXD393108:DXE393108 EGZ393108:EHA393108 EQV393108:EQW393108 FAR393108:FAS393108 FKN393108:FKO393108 FUJ393108:FUK393108 GEF393108:GEG393108 GOB393108:GOC393108 GXX393108:GXY393108 HHT393108:HHU393108 HRP393108:HRQ393108 IBL393108:IBM393108 ILH393108:ILI393108 IVD393108:IVE393108 JEZ393108:JFA393108 JOV393108:JOW393108 JYR393108:JYS393108 KIN393108:KIO393108 KSJ393108:KSK393108 LCF393108:LCG393108 LMB393108:LMC393108 LVX393108:LVY393108 MFT393108:MFU393108 MPP393108:MPQ393108 MZL393108:MZM393108 NJH393108:NJI393108 NTD393108:NTE393108 OCZ393108:ODA393108 OMV393108:OMW393108 OWR393108:OWS393108 PGN393108:PGO393108 PQJ393108:PQK393108 QAF393108:QAG393108 QKB393108:QKC393108 QTX393108:QTY393108 RDT393108:RDU393108 RNP393108:RNQ393108 RXL393108:RXM393108 SHH393108:SHI393108 SRD393108:SRE393108 TAZ393108:TBA393108 TKV393108:TKW393108 TUR393108:TUS393108 UEN393108:UEO393108 UOJ393108:UOK393108 UYF393108:UYG393108 VIB393108:VIC393108 VRX393108:VRY393108 WBT393108:WBU393108 WLP393108:WLQ393108 WVL393108:WVM393108 E458644:F458644 IZ458644:JA458644 SV458644:SW458644 ACR458644:ACS458644 AMN458644:AMO458644 AWJ458644:AWK458644 BGF458644:BGG458644 BQB458644:BQC458644 BZX458644:BZY458644 CJT458644:CJU458644 CTP458644:CTQ458644 DDL458644:DDM458644 DNH458644:DNI458644 DXD458644:DXE458644 EGZ458644:EHA458644 EQV458644:EQW458644 FAR458644:FAS458644 FKN458644:FKO458644 FUJ458644:FUK458644 GEF458644:GEG458644 GOB458644:GOC458644 GXX458644:GXY458644 HHT458644:HHU458644 HRP458644:HRQ458644 IBL458644:IBM458644 ILH458644:ILI458644 IVD458644:IVE458644 JEZ458644:JFA458644 JOV458644:JOW458644 JYR458644:JYS458644 KIN458644:KIO458644 KSJ458644:KSK458644 LCF458644:LCG458644 LMB458644:LMC458644 LVX458644:LVY458644 MFT458644:MFU458644 MPP458644:MPQ458644 MZL458644:MZM458644 NJH458644:NJI458644 NTD458644:NTE458644 OCZ458644:ODA458644 OMV458644:OMW458644 OWR458644:OWS458644 PGN458644:PGO458644 PQJ458644:PQK458644 QAF458644:QAG458644 QKB458644:QKC458644 QTX458644:QTY458644 RDT458644:RDU458644 RNP458644:RNQ458644 RXL458644:RXM458644 SHH458644:SHI458644 SRD458644:SRE458644 TAZ458644:TBA458644 TKV458644:TKW458644 TUR458644:TUS458644 UEN458644:UEO458644 UOJ458644:UOK458644 UYF458644:UYG458644 VIB458644:VIC458644 VRX458644:VRY458644 WBT458644:WBU458644 WLP458644:WLQ458644 WVL458644:WVM458644 E524180:F524180 IZ524180:JA524180 SV524180:SW524180 ACR524180:ACS524180 AMN524180:AMO524180 AWJ524180:AWK524180 BGF524180:BGG524180 BQB524180:BQC524180 BZX524180:BZY524180 CJT524180:CJU524180 CTP524180:CTQ524180 DDL524180:DDM524180 DNH524180:DNI524180 DXD524180:DXE524180 EGZ524180:EHA524180 EQV524180:EQW524180 FAR524180:FAS524180 FKN524180:FKO524180 FUJ524180:FUK524180 GEF524180:GEG524180 GOB524180:GOC524180 GXX524180:GXY524180 HHT524180:HHU524180 HRP524180:HRQ524180 IBL524180:IBM524180 ILH524180:ILI524180 IVD524180:IVE524180 JEZ524180:JFA524180 JOV524180:JOW524180 JYR524180:JYS524180 KIN524180:KIO524180 KSJ524180:KSK524180 LCF524180:LCG524180 LMB524180:LMC524180 LVX524180:LVY524180 MFT524180:MFU524180 MPP524180:MPQ524180 MZL524180:MZM524180 NJH524180:NJI524180 NTD524180:NTE524180 OCZ524180:ODA524180 OMV524180:OMW524180 OWR524180:OWS524180 PGN524180:PGO524180 PQJ524180:PQK524180 QAF524180:QAG524180 QKB524180:QKC524180 QTX524180:QTY524180 RDT524180:RDU524180 RNP524180:RNQ524180 RXL524180:RXM524180 SHH524180:SHI524180 SRD524180:SRE524180 TAZ524180:TBA524180 TKV524180:TKW524180 TUR524180:TUS524180 UEN524180:UEO524180 UOJ524180:UOK524180 UYF524180:UYG524180 VIB524180:VIC524180 VRX524180:VRY524180 WBT524180:WBU524180 WLP524180:WLQ524180 WVL524180:WVM524180 E589716:F589716 IZ589716:JA589716 SV589716:SW589716 ACR589716:ACS589716 AMN589716:AMO589716 AWJ589716:AWK589716 BGF589716:BGG589716 BQB589716:BQC589716 BZX589716:BZY589716 CJT589716:CJU589716 CTP589716:CTQ589716 DDL589716:DDM589716 DNH589716:DNI589716 DXD589716:DXE589716 EGZ589716:EHA589716 EQV589716:EQW589716 FAR589716:FAS589716 FKN589716:FKO589716 FUJ589716:FUK589716 GEF589716:GEG589716 GOB589716:GOC589716 GXX589716:GXY589716 HHT589716:HHU589716 HRP589716:HRQ589716 IBL589716:IBM589716 ILH589716:ILI589716 IVD589716:IVE589716 JEZ589716:JFA589716 JOV589716:JOW589716 JYR589716:JYS589716 KIN589716:KIO589716 KSJ589716:KSK589716 LCF589716:LCG589716 LMB589716:LMC589716 LVX589716:LVY589716 MFT589716:MFU589716 MPP589716:MPQ589716 MZL589716:MZM589716 NJH589716:NJI589716 NTD589716:NTE589716 OCZ589716:ODA589716 OMV589716:OMW589716 OWR589716:OWS589716 PGN589716:PGO589716 PQJ589716:PQK589716 QAF589716:QAG589716 QKB589716:QKC589716 QTX589716:QTY589716 RDT589716:RDU589716 RNP589716:RNQ589716 RXL589716:RXM589716 SHH589716:SHI589716 SRD589716:SRE589716 TAZ589716:TBA589716 TKV589716:TKW589716 TUR589716:TUS589716 UEN589716:UEO589716 UOJ589716:UOK589716 UYF589716:UYG589716 VIB589716:VIC589716 VRX589716:VRY589716 WBT589716:WBU589716 WLP589716:WLQ589716 WVL589716:WVM589716 E655252:F655252 IZ655252:JA655252 SV655252:SW655252 ACR655252:ACS655252 AMN655252:AMO655252 AWJ655252:AWK655252 BGF655252:BGG655252 BQB655252:BQC655252 BZX655252:BZY655252 CJT655252:CJU655252 CTP655252:CTQ655252 DDL655252:DDM655252 DNH655252:DNI655252 DXD655252:DXE655252 EGZ655252:EHA655252 EQV655252:EQW655252 FAR655252:FAS655252 FKN655252:FKO655252 FUJ655252:FUK655252 GEF655252:GEG655252 GOB655252:GOC655252 GXX655252:GXY655252 HHT655252:HHU655252 HRP655252:HRQ655252 IBL655252:IBM655252 ILH655252:ILI655252 IVD655252:IVE655252 JEZ655252:JFA655252 JOV655252:JOW655252 JYR655252:JYS655252 KIN655252:KIO655252 KSJ655252:KSK655252 LCF655252:LCG655252 LMB655252:LMC655252 LVX655252:LVY655252 MFT655252:MFU655252 MPP655252:MPQ655252 MZL655252:MZM655252 NJH655252:NJI655252 NTD655252:NTE655252 OCZ655252:ODA655252 OMV655252:OMW655252 OWR655252:OWS655252 PGN655252:PGO655252 PQJ655252:PQK655252 QAF655252:QAG655252 QKB655252:QKC655252 QTX655252:QTY655252 RDT655252:RDU655252 RNP655252:RNQ655252 RXL655252:RXM655252 SHH655252:SHI655252 SRD655252:SRE655252 TAZ655252:TBA655252 TKV655252:TKW655252 TUR655252:TUS655252 UEN655252:UEO655252 UOJ655252:UOK655252 UYF655252:UYG655252 VIB655252:VIC655252 VRX655252:VRY655252 WBT655252:WBU655252 WLP655252:WLQ655252 WVL655252:WVM655252 E720788:F720788 IZ720788:JA720788 SV720788:SW720788 ACR720788:ACS720788 AMN720788:AMO720788 AWJ720788:AWK720788 BGF720788:BGG720788 BQB720788:BQC720788 BZX720788:BZY720788 CJT720788:CJU720788 CTP720788:CTQ720788 DDL720788:DDM720788 DNH720788:DNI720788 DXD720788:DXE720788 EGZ720788:EHA720788 EQV720788:EQW720788 FAR720788:FAS720788 FKN720788:FKO720788 FUJ720788:FUK720788 GEF720788:GEG720788 GOB720788:GOC720788 GXX720788:GXY720788 HHT720788:HHU720788 HRP720788:HRQ720788 IBL720788:IBM720788 ILH720788:ILI720788 IVD720788:IVE720788 JEZ720788:JFA720788 JOV720788:JOW720788 JYR720788:JYS720788 KIN720788:KIO720788 KSJ720788:KSK720788 LCF720788:LCG720788 LMB720788:LMC720788 LVX720788:LVY720788 MFT720788:MFU720788 MPP720788:MPQ720788 MZL720788:MZM720788 NJH720788:NJI720788 NTD720788:NTE720788 OCZ720788:ODA720788 OMV720788:OMW720788 OWR720788:OWS720788 PGN720788:PGO720788 PQJ720788:PQK720788 QAF720788:QAG720788 QKB720788:QKC720788 QTX720788:QTY720788 RDT720788:RDU720788 RNP720788:RNQ720788 RXL720788:RXM720788 SHH720788:SHI720788 SRD720788:SRE720788 TAZ720788:TBA720788 TKV720788:TKW720788 TUR720788:TUS720788 UEN720788:UEO720788 UOJ720788:UOK720788 UYF720788:UYG720788 VIB720788:VIC720788 VRX720788:VRY720788 WBT720788:WBU720788 WLP720788:WLQ720788 WVL720788:WVM720788 E786324:F786324 IZ786324:JA786324 SV786324:SW786324 ACR786324:ACS786324 AMN786324:AMO786324 AWJ786324:AWK786324 BGF786324:BGG786324 BQB786324:BQC786324 BZX786324:BZY786324 CJT786324:CJU786324 CTP786324:CTQ786324 DDL786324:DDM786324 DNH786324:DNI786324 DXD786324:DXE786324 EGZ786324:EHA786324 EQV786324:EQW786324 FAR786324:FAS786324 FKN786324:FKO786324 FUJ786324:FUK786324 GEF786324:GEG786324 GOB786324:GOC786324 GXX786324:GXY786324 HHT786324:HHU786324 HRP786324:HRQ786324 IBL786324:IBM786324 ILH786324:ILI786324 IVD786324:IVE786324 JEZ786324:JFA786324 JOV786324:JOW786324 JYR786324:JYS786324 KIN786324:KIO786324 KSJ786324:KSK786324 LCF786324:LCG786324 LMB786324:LMC786324 LVX786324:LVY786324 MFT786324:MFU786324 MPP786324:MPQ786324 MZL786324:MZM786324 NJH786324:NJI786324 NTD786324:NTE786324 OCZ786324:ODA786324 OMV786324:OMW786324 OWR786324:OWS786324 PGN786324:PGO786324 PQJ786324:PQK786324 QAF786324:QAG786324 QKB786324:QKC786324 QTX786324:QTY786324 RDT786324:RDU786324 RNP786324:RNQ786324 RXL786324:RXM786324 SHH786324:SHI786324 SRD786324:SRE786324 TAZ786324:TBA786324 TKV786324:TKW786324 TUR786324:TUS786324 UEN786324:UEO786324 UOJ786324:UOK786324 UYF786324:UYG786324 VIB786324:VIC786324 VRX786324:VRY786324 WBT786324:WBU786324 WLP786324:WLQ786324 WVL786324:WVM786324 E851860:F851860 IZ851860:JA851860 SV851860:SW851860 ACR851860:ACS851860 AMN851860:AMO851860 AWJ851860:AWK851860 BGF851860:BGG851860 BQB851860:BQC851860 BZX851860:BZY851860 CJT851860:CJU851860 CTP851860:CTQ851860 DDL851860:DDM851860 DNH851860:DNI851860 DXD851860:DXE851860 EGZ851860:EHA851860 EQV851860:EQW851860 FAR851860:FAS851860 FKN851860:FKO851860 FUJ851860:FUK851860 GEF851860:GEG851860 GOB851860:GOC851860 GXX851860:GXY851860 HHT851860:HHU851860 HRP851860:HRQ851860 IBL851860:IBM851860 ILH851860:ILI851860 IVD851860:IVE851860 JEZ851860:JFA851860 JOV851860:JOW851860 JYR851860:JYS851860 KIN851860:KIO851860 KSJ851860:KSK851860 LCF851860:LCG851860 LMB851860:LMC851860 LVX851860:LVY851860 MFT851860:MFU851860 MPP851860:MPQ851860 MZL851860:MZM851860 NJH851860:NJI851860 NTD851860:NTE851860 OCZ851860:ODA851860 OMV851860:OMW851860 OWR851860:OWS851860 PGN851860:PGO851860 PQJ851860:PQK851860 QAF851860:QAG851860 QKB851860:QKC851860 QTX851860:QTY851860 RDT851860:RDU851860 RNP851860:RNQ851860 RXL851860:RXM851860 SHH851860:SHI851860 SRD851860:SRE851860 TAZ851860:TBA851860 TKV851860:TKW851860 TUR851860:TUS851860 UEN851860:UEO851860 UOJ851860:UOK851860 UYF851860:UYG851860 VIB851860:VIC851860 VRX851860:VRY851860 WBT851860:WBU851860 WLP851860:WLQ851860 WVL851860:WVM851860 E917396:F917396 IZ917396:JA917396 SV917396:SW917396 ACR917396:ACS917396 AMN917396:AMO917396 AWJ917396:AWK917396 BGF917396:BGG917396 BQB917396:BQC917396 BZX917396:BZY917396 CJT917396:CJU917396 CTP917396:CTQ917396 DDL917396:DDM917396 DNH917396:DNI917396 DXD917396:DXE917396 EGZ917396:EHA917396 EQV917396:EQW917396 FAR917396:FAS917396 FKN917396:FKO917396 FUJ917396:FUK917396 GEF917396:GEG917396 GOB917396:GOC917396 GXX917396:GXY917396 HHT917396:HHU917396 HRP917396:HRQ917396 IBL917396:IBM917396 ILH917396:ILI917396 IVD917396:IVE917396 JEZ917396:JFA917396 JOV917396:JOW917396 JYR917396:JYS917396 KIN917396:KIO917396 KSJ917396:KSK917396 LCF917396:LCG917396 LMB917396:LMC917396 LVX917396:LVY917396 MFT917396:MFU917396 MPP917396:MPQ917396 MZL917396:MZM917396 NJH917396:NJI917396 NTD917396:NTE917396 OCZ917396:ODA917396 OMV917396:OMW917396 OWR917396:OWS917396 PGN917396:PGO917396 PQJ917396:PQK917396 QAF917396:QAG917396 QKB917396:QKC917396 QTX917396:QTY917396 RDT917396:RDU917396 RNP917396:RNQ917396 RXL917396:RXM917396 SHH917396:SHI917396 SRD917396:SRE917396 TAZ917396:TBA917396 TKV917396:TKW917396 TUR917396:TUS917396 UEN917396:UEO917396 UOJ917396:UOK917396 UYF917396:UYG917396 VIB917396:VIC917396 VRX917396:VRY917396 WBT917396:WBU917396 WLP917396:WLQ917396 WVL917396:WVM917396 E982932:F982932 IZ982932:JA982932 SV982932:SW982932 ACR982932:ACS982932 AMN982932:AMO982932 AWJ982932:AWK982932 BGF982932:BGG982932 BQB982932:BQC982932 BZX982932:BZY982932 CJT982932:CJU982932 CTP982932:CTQ982932 DDL982932:DDM982932 DNH982932:DNI982932 DXD982932:DXE982932 EGZ982932:EHA982932 EQV982932:EQW982932 FAR982932:FAS982932 FKN982932:FKO982932 FUJ982932:FUK982932 GEF982932:GEG982932 GOB982932:GOC982932 GXX982932:GXY982932 HHT982932:HHU982932 HRP982932:HRQ982932 IBL982932:IBM982932 ILH982932:ILI982932 IVD982932:IVE982932 JEZ982932:JFA982932 JOV982932:JOW982932 JYR982932:JYS982932 KIN982932:KIO982932 KSJ982932:KSK982932 LCF982932:LCG982932 LMB982932:LMC982932 LVX982932:LVY982932 MFT982932:MFU982932 MPP982932:MPQ982932 MZL982932:MZM982932 NJH982932:NJI982932 NTD982932:NTE982932 OCZ982932:ODA982932 OMV982932:OMW982932 OWR982932:OWS982932 PGN982932:PGO982932 PQJ982932:PQK982932 QAF982932:QAG982932 QKB982932:QKC982932 QTX982932:QTY982932 RDT982932:RDU982932 RNP982932:RNQ982932 RXL982932:RXM982932 SHH982932:SHI982932 SRD982932:SRE982932 TAZ982932:TBA982932 TKV982932:TKW982932 TUR982932:TUS982932 UEN982932:UEO982932 UOJ982932:UOK982932 UYF982932:UYG982932 VIB982932:VIC982932 VRX982932:VRY982932 WBT982932:WBU982932 WLP982932:WLQ982932 WVL982932:WVM982932 E1048468:F1048468 IZ1048468:JA1048468 SV1048468:SW1048468 ACR1048468:ACS1048468 AMN1048468:AMO1048468 AWJ1048468:AWK1048468 BGF1048468:BGG1048468 BQB1048468:BQC1048468 BZX1048468:BZY1048468 CJT1048468:CJU1048468 CTP1048468:CTQ1048468 DDL1048468:DDM1048468 DNH1048468:DNI1048468 DXD1048468:DXE1048468 EGZ1048468:EHA1048468 EQV1048468:EQW1048468 FAR1048468:FAS1048468 FKN1048468:FKO1048468 FUJ1048468:FUK1048468 GEF1048468:GEG1048468 GOB1048468:GOC1048468 GXX1048468:GXY1048468 HHT1048468:HHU1048468 HRP1048468:HRQ1048468 IBL1048468:IBM1048468 ILH1048468:ILI1048468 IVD1048468:IVE1048468 JEZ1048468:JFA1048468 JOV1048468:JOW1048468 JYR1048468:JYS1048468 KIN1048468:KIO1048468 KSJ1048468:KSK1048468 LCF1048468:LCG1048468 LMB1048468:LMC1048468 LVX1048468:LVY1048468 MFT1048468:MFU1048468 MPP1048468:MPQ1048468 MZL1048468:MZM1048468 NJH1048468:NJI1048468 NTD1048468:NTE1048468 OCZ1048468:ODA1048468 OMV1048468:OMW1048468 OWR1048468:OWS1048468 PGN1048468:PGO1048468 PQJ1048468:PQK1048468 QAF1048468:QAG1048468 QKB1048468:QKC1048468 QTX1048468:QTY1048468 RDT1048468:RDU1048468 RNP1048468:RNQ1048468 RXL1048468:RXM1048468 SHH1048468:SHI1048468 SRD1048468:SRE1048468 TAZ1048468:TBA1048468 TKV1048468:TKW1048468 TUR1048468:TUS1048468 UEN1048468:UEO1048468 UOJ1048468:UOK1048468 UYF1048468:UYG1048468 VIB1048468:VIC1048468 VRX1048468:VRY1048468 WBT1048468:WBU1048468 WLP1048468:WLQ1048468 WVL1048468:WVM1048468" xr:uid="{00000000-0002-0000-1500-000003000000}">
      <formula1>E65428-INT(E65428)=0</formula1>
    </dataValidation>
    <dataValidation type="whole" allowBlank="1" showInputMessage="1" showErrorMessage="1" prompt="Input as negative amount" sqref="E25" xr:uid="{00000000-0002-0000-1500-000004000000}">
      <formula1>-9999999</formula1>
      <formula2>0</formula2>
    </dataValidation>
    <dataValidation type="whole" allowBlank="1" showInputMessage="1" showErrorMessage="1" sqref="F25" xr:uid="{00000000-0002-0000-1500-000005000000}">
      <formula1>-99999999</formula1>
      <formula2>0</formula2>
    </dataValidation>
    <dataValidation allowBlank="1" showInputMessage="1" showErrorMessage="1" prompt="Input as a negitive amount" sqref="E33" xr:uid="{00000000-0002-0000-1500-000006000000}"/>
  </dataValidations>
  <printOptions horizontalCentered="1"/>
  <pageMargins left="0.35433070866141736" right="0.35433070866141736" top="0.39370078740157483" bottom="0.70866141732283472" header="0.19685039370078741" footer="0.39370078740157483"/>
  <pageSetup paperSize="9" orientation="portrait" horizontalDpi="300" verticalDpi="300" r:id="rId1"/>
  <headerFooter alignWithMargins="0">
    <oddHeader xml:space="preserve">&amp;C&amp;"Arial,Bold"Office of Local Government - 2021-22 Permissible Income Workpapers </oddHeader>
    <oddFooter>&amp;A</oddFooter>
  </headerFooter>
  <rowBreaks count="1" manualBreakCount="1">
    <brk id="43"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8">
    <tabColor rgb="FF00B050"/>
    <pageSetUpPr fitToPage="1"/>
  </sheetPr>
  <dimension ref="A1:W17"/>
  <sheetViews>
    <sheetView topLeftCell="D1" zoomScaleNormal="100" workbookViewId="0">
      <selection activeCell="L6" sqref="L6"/>
    </sheetView>
  </sheetViews>
  <sheetFormatPr defaultRowHeight="12.75" x14ac:dyDescent="0.2"/>
  <cols>
    <col min="1" max="1" width="23.85546875" customWidth="1"/>
    <col min="2" max="2" width="16.42578125" customWidth="1"/>
    <col min="3" max="3" width="14.5703125" customWidth="1"/>
    <col min="4" max="4" width="15.85546875" customWidth="1"/>
    <col min="5" max="5" width="14.5703125" customWidth="1"/>
    <col min="6" max="6" width="16.5703125" customWidth="1"/>
    <col min="7" max="7" width="14.140625" style="297" customWidth="1"/>
    <col min="8" max="8" width="17" style="306" customWidth="1"/>
    <col min="9" max="9" width="15.42578125" customWidth="1"/>
    <col min="10" max="10" width="10.5703125" customWidth="1"/>
    <col min="11" max="11" width="20.42578125" hidden="1" customWidth="1"/>
    <col min="12" max="12" width="15.85546875" customWidth="1"/>
    <col min="13" max="13" width="13" customWidth="1"/>
    <col min="14" max="14" width="14.5703125" bestFit="1" customWidth="1"/>
    <col min="15" max="15" width="12.42578125" customWidth="1"/>
    <col min="16" max="16" width="16.42578125" customWidth="1"/>
    <col min="17" max="17" width="13.5703125" bestFit="1" customWidth="1"/>
    <col min="18" max="18" width="14.5703125" bestFit="1" customWidth="1"/>
    <col min="19" max="19" width="16.5703125" customWidth="1"/>
    <col min="20" max="20" width="17.140625" customWidth="1"/>
    <col min="21" max="21" width="14.85546875" customWidth="1"/>
    <col min="22" max="23" width="14.5703125" bestFit="1" customWidth="1"/>
  </cols>
  <sheetData>
    <row r="1" spans="1:23" ht="0.75" customHeight="1" x14ac:dyDescent="0.4">
      <c r="A1" s="372">
        <v>5</v>
      </c>
      <c r="B1" s="372" t="s">
        <v>187</v>
      </c>
      <c r="C1" s="372" t="s">
        <v>188</v>
      </c>
      <c r="D1" s="372" t="s">
        <v>189</v>
      </c>
      <c r="E1" s="372" t="s">
        <v>190</v>
      </c>
      <c r="F1" s="372">
        <v>7</v>
      </c>
      <c r="G1" s="372">
        <v>8</v>
      </c>
      <c r="H1" s="372">
        <v>9</v>
      </c>
      <c r="I1" s="372">
        <v>10</v>
      </c>
      <c r="J1" s="372">
        <v>11</v>
      </c>
      <c r="K1" s="372"/>
      <c r="L1" s="372" t="s">
        <v>191</v>
      </c>
      <c r="M1" s="372" t="s">
        <v>192</v>
      </c>
      <c r="N1" s="372" t="s">
        <v>193</v>
      </c>
      <c r="O1" s="372" t="s">
        <v>194</v>
      </c>
      <c r="P1" s="372"/>
      <c r="Q1" s="372" t="s">
        <v>195</v>
      </c>
      <c r="R1" s="372" t="s">
        <v>196</v>
      </c>
      <c r="S1" s="372" t="s">
        <v>197</v>
      </c>
      <c r="T1" s="372"/>
      <c r="U1" s="372" t="s">
        <v>198</v>
      </c>
      <c r="V1" s="372" t="s">
        <v>196</v>
      </c>
      <c r="W1" s="372" t="s">
        <v>199</v>
      </c>
    </row>
    <row r="2" spans="1:23" s="397" customFormat="1" ht="30" customHeight="1" x14ac:dyDescent="0.2">
      <c r="A2" s="395" t="s">
        <v>200</v>
      </c>
      <c r="B2" s="396"/>
      <c r="C2" s="396"/>
      <c r="D2" s="396"/>
      <c r="E2" s="396"/>
      <c r="F2" s="396"/>
      <c r="G2" s="396"/>
      <c r="H2" s="396"/>
      <c r="I2" s="396"/>
      <c r="J2" s="396"/>
      <c r="K2" s="396"/>
      <c r="L2" s="396"/>
      <c r="M2" s="396"/>
      <c r="N2" s="396"/>
      <c r="O2" s="396"/>
      <c r="P2" s="396"/>
      <c r="Q2" s="396"/>
      <c r="R2" s="396"/>
      <c r="S2" s="396"/>
      <c r="T2" s="396"/>
      <c r="U2" s="396"/>
      <c r="V2" s="396"/>
      <c r="W2" s="396"/>
    </row>
    <row r="3" spans="1:23" x14ac:dyDescent="0.2">
      <c r="A3" s="369" t="str">
        <f>Identification!C9</f>
        <v>Select Council Name</v>
      </c>
      <c r="B3" s="369"/>
      <c r="C3" s="349"/>
      <c r="D3" s="349"/>
      <c r="E3" s="349"/>
      <c r="F3" s="351"/>
      <c r="G3" s="351"/>
      <c r="H3" s="549"/>
      <c r="I3" s="349"/>
    </row>
    <row r="4" spans="1:23" s="307" customFormat="1" ht="76.5" x14ac:dyDescent="0.2">
      <c r="A4" s="636" t="s">
        <v>201</v>
      </c>
      <c r="B4" s="356" t="s">
        <v>202</v>
      </c>
      <c r="C4" s="355" t="s">
        <v>203</v>
      </c>
      <c r="D4" s="416" t="s">
        <v>189</v>
      </c>
      <c r="E4" s="355" t="s">
        <v>190</v>
      </c>
      <c r="F4" s="353" t="s">
        <v>229</v>
      </c>
      <c r="G4" s="353" t="s">
        <v>839</v>
      </c>
      <c r="H4" s="354" t="s">
        <v>230</v>
      </c>
      <c r="I4" s="352" t="s">
        <v>204</v>
      </c>
      <c r="J4" s="417"/>
      <c r="K4" s="418"/>
      <c r="L4" s="639" t="s">
        <v>205</v>
      </c>
      <c r="M4" s="640"/>
      <c r="N4" s="641"/>
      <c r="O4" s="419" t="s">
        <v>188</v>
      </c>
      <c r="P4" s="634" t="s">
        <v>205</v>
      </c>
      <c r="Q4" s="635"/>
      <c r="R4" s="635"/>
      <c r="S4" s="419" t="s">
        <v>189</v>
      </c>
      <c r="T4" s="419"/>
      <c r="U4" s="420" t="s">
        <v>190</v>
      </c>
      <c r="V4" s="421" t="s">
        <v>205</v>
      </c>
    </row>
    <row r="5" spans="1:23" s="307" customFormat="1" ht="76.5" x14ac:dyDescent="0.2">
      <c r="A5" s="637"/>
      <c r="B5" s="348" t="s">
        <v>838</v>
      </c>
      <c r="C5" s="348" t="s">
        <v>206</v>
      </c>
      <c r="D5" s="348" t="s">
        <v>207</v>
      </c>
      <c r="E5" s="348" t="s">
        <v>208</v>
      </c>
      <c r="F5" s="381" t="s">
        <v>209</v>
      </c>
      <c r="G5" s="348" t="s">
        <v>210</v>
      </c>
      <c r="H5" s="348" t="s">
        <v>210</v>
      </c>
      <c r="I5" s="348" t="s">
        <v>211</v>
      </c>
      <c r="J5" s="479"/>
      <c r="K5" s="422" t="s">
        <v>212</v>
      </c>
      <c r="L5" s="350" t="s">
        <v>213</v>
      </c>
      <c r="M5" s="350" t="s">
        <v>214</v>
      </c>
      <c r="N5" s="350" t="s">
        <v>215</v>
      </c>
      <c r="O5" s="382" t="s">
        <v>915</v>
      </c>
      <c r="P5" s="350" t="s">
        <v>216</v>
      </c>
      <c r="Q5" s="350" t="s">
        <v>217</v>
      </c>
      <c r="R5" s="350" t="s">
        <v>218</v>
      </c>
      <c r="S5" s="368" t="s">
        <v>219</v>
      </c>
      <c r="T5" s="368" t="s">
        <v>220</v>
      </c>
      <c r="U5" s="382" t="s">
        <v>221</v>
      </c>
      <c r="V5" s="350" t="s">
        <v>222</v>
      </c>
    </row>
    <row r="6" spans="1:23" ht="24" customHeight="1" x14ac:dyDescent="0.2">
      <c r="A6" s="638"/>
      <c r="B6" s="377">
        <v>0</v>
      </c>
      <c r="C6" s="378">
        <f>O6</f>
        <v>0</v>
      </c>
      <c r="D6" s="378">
        <f>S6</f>
        <v>0</v>
      </c>
      <c r="E6" s="378">
        <f>U6</f>
        <v>0</v>
      </c>
      <c r="F6" s="379">
        <v>0</v>
      </c>
      <c r="G6" s="383"/>
      <c r="H6" s="383"/>
      <c r="I6" s="384">
        <v>0</v>
      </c>
      <c r="J6" s="403"/>
      <c r="K6" s="402" t="s">
        <v>223</v>
      </c>
      <c r="L6" s="379">
        <v>0</v>
      </c>
      <c r="M6" s="377">
        <v>0</v>
      </c>
      <c r="N6" s="379">
        <v>0</v>
      </c>
      <c r="O6" s="309">
        <f>L6+M6-N6</f>
        <v>0</v>
      </c>
      <c r="P6" s="379">
        <v>0</v>
      </c>
      <c r="Q6" s="379">
        <v>0</v>
      </c>
      <c r="R6" s="377">
        <v>0</v>
      </c>
      <c r="S6" s="309">
        <f>P6+Q6-R6</f>
        <v>0</v>
      </c>
      <c r="T6" s="309">
        <f>O6+S6</f>
        <v>0</v>
      </c>
      <c r="U6" s="378">
        <f>Q6</f>
        <v>0</v>
      </c>
      <c r="V6" s="379">
        <v>0</v>
      </c>
    </row>
    <row r="8" spans="1:23" ht="15.75" customHeight="1" x14ac:dyDescent="0.2">
      <c r="A8" s="413" t="s">
        <v>224</v>
      </c>
      <c r="B8" s="414"/>
      <c r="C8" s="414"/>
      <c r="D8" s="414"/>
      <c r="E8" s="415"/>
      <c r="G8"/>
      <c r="H8"/>
    </row>
    <row r="10" spans="1:23" s="401" customFormat="1" ht="30" customHeight="1" x14ac:dyDescent="0.2">
      <c r="A10" s="395" t="s">
        <v>225</v>
      </c>
      <c r="B10" s="396"/>
      <c r="C10" s="398"/>
      <c r="D10" s="398"/>
      <c r="E10" s="398"/>
      <c r="F10" s="398"/>
      <c r="G10" s="399"/>
      <c r="H10" s="400"/>
      <c r="I10" s="398"/>
      <c r="J10" s="398"/>
      <c r="K10" s="398"/>
      <c r="L10" s="398"/>
      <c r="M10" s="398"/>
      <c r="N10" s="398"/>
      <c r="O10" s="398"/>
      <c r="P10" s="398"/>
      <c r="Q10" s="398"/>
      <c r="R10" s="398"/>
      <c r="S10" s="398"/>
      <c r="T10" s="398"/>
      <c r="U10" s="398"/>
      <c r="V10" s="398"/>
      <c r="W10" s="398"/>
    </row>
    <row r="11" spans="1:23" s="401" customFormat="1" ht="30" customHeight="1" x14ac:dyDescent="0.2">
      <c r="A11" s="395" t="s">
        <v>226</v>
      </c>
      <c r="B11" s="396"/>
      <c r="C11" s="398"/>
      <c r="D11" s="398"/>
      <c r="E11" s="398"/>
      <c r="F11" s="398"/>
      <c r="G11" s="399"/>
      <c r="H11" s="400"/>
      <c r="I11" s="398"/>
      <c r="J11" s="398"/>
      <c r="K11" s="398"/>
      <c r="L11" s="398"/>
      <c r="M11" s="398"/>
      <c r="N11" s="398"/>
      <c r="O11" s="398"/>
      <c r="P11" s="398"/>
      <c r="Q11" s="398"/>
      <c r="R11" s="398"/>
      <c r="S11" s="398"/>
      <c r="T11" s="398"/>
      <c r="U11" s="398"/>
      <c r="V11" s="398"/>
      <c r="W11" s="398"/>
    </row>
    <row r="12" spans="1:23" s="401" customFormat="1" ht="30" customHeight="1" x14ac:dyDescent="0.2">
      <c r="A12" s="395" t="s">
        <v>227</v>
      </c>
      <c r="B12" s="396"/>
      <c r="C12" s="398"/>
      <c r="D12" s="398"/>
      <c r="E12" s="398"/>
      <c r="F12" s="398"/>
      <c r="G12" s="399"/>
      <c r="H12" s="400"/>
      <c r="I12" s="398"/>
      <c r="J12" s="398"/>
      <c r="K12" s="398"/>
      <c r="L12" s="398"/>
      <c r="M12" s="398"/>
      <c r="N12" s="398"/>
      <c r="O12" s="398"/>
      <c r="P12" s="398"/>
      <c r="Q12" s="398"/>
      <c r="R12" s="398"/>
      <c r="S12" s="398"/>
      <c r="T12" s="398"/>
      <c r="U12" s="398"/>
      <c r="V12" s="398"/>
      <c r="W12" s="398"/>
    </row>
    <row r="14" spans="1:23" x14ac:dyDescent="0.2">
      <c r="A14" s="369" t="str">
        <f>Identification!C9</f>
        <v>Select Council Name</v>
      </c>
      <c r="B14" s="369"/>
      <c r="C14" s="349"/>
      <c r="D14" s="349"/>
      <c r="E14" s="349"/>
      <c r="F14" s="351"/>
      <c r="G14" s="351"/>
      <c r="H14" s="549"/>
      <c r="I14" s="349"/>
      <c r="J14" s="369"/>
    </row>
    <row r="15" spans="1:23" s="307" customFormat="1" ht="76.5" x14ac:dyDescent="0.2">
      <c r="A15" s="636" t="s">
        <v>228</v>
      </c>
      <c r="B15" s="356" t="s">
        <v>202</v>
      </c>
      <c r="C15" s="355" t="s">
        <v>203</v>
      </c>
      <c r="D15" s="416" t="s">
        <v>189</v>
      </c>
      <c r="E15" s="355" t="s">
        <v>190</v>
      </c>
      <c r="F15" s="353" t="s">
        <v>840</v>
      </c>
      <c r="G15" s="353" t="s">
        <v>843</v>
      </c>
      <c r="H15" s="354" t="s">
        <v>841</v>
      </c>
      <c r="I15" s="352" t="s">
        <v>204</v>
      </c>
      <c r="J15" s="417"/>
      <c r="K15" s="418"/>
      <c r="L15" s="639" t="s">
        <v>231</v>
      </c>
      <c r="M15" s="640"/>
      <c r="N15" s="641"/>
      <c r="O15" s="419" t="s">
        <v>188</v>
      </c>
      <c r="P15" s="634" t="s">
        <v>231</v>
      </c>
      <c r="Q15" s="635"/>
      <c r="R15" s="635"/>
      <c r="S15" s="419" t="s">
        <v>189</v>
      </c>
      <c r="T15" s="419"/>
      <c r="U15" s="420" t="s">
        <v>190</v>
      </c>
      <c r="V15" s="421"/>
    </row>
    <row r="16" spans="1:23" s="307" customFormat="1" ht="76.5" x14ac:dyDescent="0.2">
      <c r="A16" s="637"/>
      <c r="B16" s="348" t="s">
        <v>842</v>
      </c>
      <c r="C16" s="348" t="s">
        <v>206</v>
      </c>
      <c r="D16" s="348" t="s">
        <v>207</v>
      </c>
      <c r="E16" s="348" t="s">
        <v>208</v>
      </c>
      <c r="F16" s="381" t="s">
        <v>209</v>
      </c>
      <c r="G16" s="348" t="s">
        <v>210</v>
      </c>
      <c r="H16" s="348" t="s">
        <v>210</v>
      </c>
      <c r="I16" s="348" t="s">
        <v>232</v>
      </c>
      <c r="J16" s="479"/>
      <c r="K16" s="422" t="s">
        <v>212</v>
      </c>
      <c r="L16" s="350" t="s">
        <v>233</v>
      </c>
      <c r="M16" s="350" t="s">
        <v>234</v>
      </c>
      <c r="N16" s="350" t="s">
        <v>235</v>
      </c>
      <c r="O16" s="382" t="s">
        <v>915</v>
      </c>
      <c r="P16" s="350" t="s">
        <v>236</v>
      </c>
      <c r="Q16" s="350" t="s">
        <v>237</v>
      </c>
      <c r="R16" s="350" t="s">
        <v>238</v>
      </c>
      <c r="S16" s="382" t="s">
        <v>239</v>
      </c>
      <c r="T16" s="368" t="s">
        <v>240</v>
      </c>
      <c r="U16" s="382" t="s">
        <v>241</v>
      </c>
      <c r="V16" s="350" t="s">
        <v>242</v>
      </c>
    </row>
    <row r="17" spans="1:22" ht="18.75" customHeight="1" x14ac:dyDescent="0.2">
      <c r="A17" s="638"/>
      <c r="B17" s="380">
        <f>'Schedule 2'!J11</f>
        <v>0</v>
      </c>
      <c r="C17" s="378">
        <f>O17</f>
        <v>0</v>
      </c>
      <c r="D17" s="341">
        <f>S17</f>
        <v>0</v>
      </c>
      <c r="E17" s="341">
        <f>U17</f>
        <v>0</v>
      </c>
      <c r="F17" s="379"/>
      <c r="G17" s="383"/>
      <c r="H17" s="383"/>
      <c r="I17" s="343">
        <f>'Schedule 4A'!I49</f>
        <v>0</v>
      </c>
      <c r="J17" s="342"/>
      <c r="K17" s="296" t="s">
        <v>223</v>
      </c>
      <c r="L17" s="380">
        <f>'Schedule 3'!I25</f>
        <v>0</v>
      </c>
      <c r="M17" s="550">
        <f>'Schedule 3'!I27</f>
        <v>0</v>
      </c>
      <c r="N17" s="380">
        <f>'Schedule 3'!I29</f>
        <v>0</v>
      </c>
      <c r="O17" s="309">
        <f>L17+M17-N17</f>
        <v>0</v>
      </c>
      <c r="P17" s="380">
        <f>'Schedule 3'!G21</f>
        <v>0</v>
      </c>
      <c r="Q17" s="380">
        <f>('Schedule 3'!I53)</f>
        <v>0</v>
      </c>
      <c r="R17" s="524" t="str">
        <f>('Schedule 3'!I34)</f>
        <v xml:space="preserve">0 </v>
      </c>
      <c r="S17" s="309">
        <f>P17+Q17-R17</f>
        <v>0</v>
      </c>
      <c r="T17" s="309">
        <f>O17+S17</f>
        <v>0</v>
      </c>
      <c r="U17" s="378">
        <f>Q17</f>
        <v>0</v>
      </c>
      <c r="V17" s="380">
        <f>'Schedule 3'!D65</f>
        <v>0</v>
      </c>
    </row>
  </sheetData>
  <sheetProtection algorithmName="SHA-512" hashValue="pqeqliMmw7nFumfkNIq8acR+iFNmqVuZ8Xq0/qKhsBPlblzLAHn7aF39Z5YgQJWs0OS67RJTdFYrlA9Jfqrb6w==" saltValue="wHvfN2aprlUhCRwKi0Wz8w==" spinCount="100000" sheet="1" objects="1" scenarios="1"/>
  <mergeCells count="6">
    <mergeCell ref="P4:R4"/>
    <mergeCell ref="P15:R15"/>
    <mergeCell ref="A4:A6"/>
    <mergeCell ref="A15:A17"/>
    <mergeCell ref="L15:N15"/>
    <mergeCell ref="L4:N4"/>
  </mergeCells>
  <phoneticPr fontId="0" type="noConversion"/>
  <dataValidations count="20">
    <dataValidation type="decimal" allowBlank="1" showInputMessage="1" showErrorMessage="1" sqref="G17:H17" xr:uid="{00000000-0002-0000-0200-000000000000}">
      <formula1>0</formula1>
      <formula2>999</formula2>
    </dataValidation>
    <dataValidation type="whole" allowBlank="1" showInputMessage="1" showErrorMessage="1" sqref="B6" xr:uid="{00000000-0002-0000-0200-000001000000}">
      <formula1>0</formula1>
      <formula2>99999999999999900</formula2>
    </dataValidation>
    <dataValidation type="whole" allowBlank="1" showInputMessage="1" showErrorMessage="1" error="Data to be entered as a negative amount" sqref="E17" xr:uid="{00000000-0002-0000-0200-000002000000}">
      <formula1>-999999999999</formula1>
      <formula2>0</formula2>
    </dataValidation>
    <dataValidation type="whole" allowBlank="1" showInputMessage="1" showErrorMessage="1" error="Data to be entered as a positive figure" sqref="N6" xr:uid="{00000000-0002-0000-0200-000003000000}">
      <formula1>0</formula1>
      <formula2>9999999999999990</formula2>
    </dataValidation>
    <dataValidation type="whole" allowBlank="1" showInputMessage="1" showErrorMessage="1" error="Data to be entered as a negative" sqref="F6" xr:uid="{00000000-0002-0000-0200-000004000000}">
      <formula1>-9999999999</formula1>
      <formula2>0</formula2>
    </dataValidation>
    <dataValidation type="whole" allowBlank="1" showInputMessage="1" showErrorMessage="1" sqref="I6 B17" xr:uid="{00000000-0002-0000-0200-000005000000}">
      <formula1>0</formula1>
      <formula2>999999999999</formula2>
    </dataValidation>
    <dataValidation type="whole" allowBlank="1" showInputMessage="1" showErrorMessage="1" sqref="L6" xr:uid="{00000000-0002-0000-0200-000006000000}">
      <formula1>-99999999999</formula1>
      <formula2>999999999999999000</formula2>
    </dataValidation>
    <dataValidation type="whole" allowBlank="1" showInputMessage="1" showErrorMessage="1" sqref="R6" xr:uid="{00000000-0002-0000-0200-000007000000}">
      <formula1>0</formula1>
      <formula2>9999999999999</formula2>
    </dataValidation>
    <dataValidation type="whole" allowBlank="1" showInputMessage="1" showErrorMessage="1" sqref="P6" xr:uid="{00000000-0002-0000-0200-000009000000}">
      <formula1>0</formula1>
      <formula2>9999999999</formula2>
    </dataValidation>
    <dataValidation type="whole" allowBlank="1" showInputMessage="1" showErrorMessage="1" sqref="V6" xr:uid="{00000000-0002-0000-0200-00000A000000}">
      <formula1>-9999999999</formula1>
      <formula2>9999999999999990</formula2>
    </dataValidation>
    <dataValidation type="whole" allowBlank="1" showInputMessage="1" showErrorMessage="1" error="Data to be entered as a negative amount" sqref="F17" xr:uid="{00000000-0002-0000-0200-00000B000000}">
      <formula1>-99999999999</formula1>
      <formula2>0</formula2>
    </dataValidation>
    <dataValidation type="whole" allowBlank="1" showInputMessage="1" showErrorMessage="1" error=" " sqref="I17" xr:uid="{00000000-0002-0000-0200-00000C000000}">
      <formula1>0</formula1>
      <formula2>999999999999</formula2>
    </dataValidation>
    <dataValidation type="whole" allowBlank="1" showInputMessage="1" showErrorMessage="1" sqref="M17" xr:uid="{00000000-0002-0000-0200-00000D000000}">
      <formula1>0</formula1>
      <formula2>99999999999</formula2>
    </dataValidation>
    <dataValidation type="whole" allowBlank="1" showInputMessage="1" showErrorMessage="1" sqref="N17" xr:uid="{00000000-0002-0000-0200-00000E000000}">
      <formula1>-9999999999999</formula1>
      <formula2>0</formula2>
    </dataValidation>
    <dataValidation type="whole" allowBlank="1" showInputMessage="1" showErrorMessage="1" sqref="P17" xr:uid="{00000000-0002-0000-0200-00000F000000}">
      <formula1>0</formula1>
      <formula2>999999999</formula2>
    </dataValidation>
    <dataValidation type="whole" allowBlank="1" showInputMessage="1" showErrorMessage="1" sqref="L17 M6" xr:uid="{00000000-0002-0000-0200-000010000000}">
      <formula1>-99999999999</formula1>
      <formula2>9999999999999</formula2>
    </dataValidation>
    <dataValidation type="whole" allowBlank="1" showInputMessage="1" showErrorMessage="1" sqref="V17" xr:uid="{00000000-0002-0000-0200-000011000000}">
      <formula1>-999999999</formula1>
      <formula2>9999999999</formula2>
    </dataValidation>
    <dataValidation type="whole" allowBlank="1" showInputMessage="1" showErrorMessage="1" error="Data to be entered as a positive" sqref="Q6" xr:uid="{00000000-0002-0000-0200-000012000000}">
      <formula1>0</formula1>
      <formula2>99999999999999900000</formula2>
    </dataValidation>
    <dataValidation type="custom" allowBlank="1" showInputMessage="1" showErrorMessage="1" error="Value in cell G6 so this cell should be blank as it is part of G6 value" prompt="If cell G6 has a SV %, Crown Land adjustments will  be included in that percentage and this cell should be left blank." sqref="H6" xr:uid="{00000000-0002-0000-0200-000013000000}">
      <formula1>IF(G6="",TRUE,FALSE)</formula1>
    </dataValidation>
    <dataValidation type="decimal" operator="greaterThan" showInputMessage="1" showErrorMessage="1" prompt="Must be blank or greater than zero" sqref="G6" xr:uid="{00000000-0002-0000-0200-000014000000}">
      <formula1>0</formula1>
    </dataValidation>
  </dataValidations>
  <printOptions horizontalCentered="1"/>
  <pageMargins left="0.70866141732283472" right="0.70866141732283472" top="0.74803149606299213" bottom="0.74803149606299213" header="0.31496062992125984" footer="0.31496062992125984"/>
  <pageSetup paperSize="9" scale="76" fitToWidth="2" orientation="landscape" horizontalDpi="300" verticalDpi="300" r:id="rId1"/>
  <headerFooter alignWithMargins="0">
    <oddHeader xml:space="preserve">&amp;C&amp;"Arial,Bold"Office of Local Government - 2021-22 Permissible Income Workpapers </oddHeader>
    <oddFooter>&amp;A</oddFooter>
  </headerFooter>
  <ignoredErrors>
    <ignoredError sqref="S17:T17"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B050"/>
    <pageSetUpPr fitToPage="1"/>
  </sheetPr>
  <dimension ref="A1:K57"/>
  <sheetViews>
    <sheetView showGridLines="0" zoomScale="130" zoomScaleNormal="130" workbookViewId="0">
      <selection activeCell="C14" sqref="C14"/>
    </sheetView>
  </sheetViews>
  <sheetFormatPr defaultColWidth="9.140625" defaultRowHeight="12.75" x14ac:dyDescent="0.2"/>
  <cols>
    <col min="1" max="1" width="1.140625" customWidth="1"/>
    <col min="2" max="2" width="2.42578125" customWidth="1"/>
    <col min="3" max="3" width="70" style="75" customWidth="1"/>
    <col min="4" max="4" width="0.5703125" customWidth="1"/>
    <col min="5" max="5" width="18.42578125" customWidth="1"/>
    <col min="6" max="7" width="1.140625" customWidth="1"/>
    <col min="11" max="11" width="11.140625" bestFit="1" customWidth="1"/>
  </cols>
  <sheetData>
    <row r="1" spans="1:7" x14ac:dyDescent="0.2">
      <c r="A1" s="387"/>
      <c r="B1" s="50"/>
      <c r="C1" s="51"/>
      <c r="D1" s="50"/>
      <c r="E1" s="50"/>
      <c r="F1" s="50"/>
      <c r="G1" s="52"/>
    </row>
    <row r="2" spans="1:7" ht="13.5" thickBot="1" x14ac:dyDescent="0.25">
      <c r="A2" s="53"/>
      <c r="B2" s="3"/>
      <c r="C2" s="9"/>
      <c r="D2" s="3"/>
      <c r="E2" s="3"/>
      <c r="F2" s="3"/>
      <c r="G2" s="54"/>
    </row>
    <row r="3" spans="1:7" ht="13.5" thickTop="1" x14ac:dyDescent="0.2">
      <c r="A3" s="53"/>
      <c r="B3" s="55"/>
      <c r="C3" s="56"/>
      <c r="D3" s="57"/>
      <c r="E3" s="57"/>
      <c r="F3" s="58"/>
      <c r="G3" s="54"/>
    </row>
    <row r="4" spans="1:7" ht="15.75" x14ac:dyDescent="0.25">
      <c r="A4" s="53"/>
      <c r="B4" s="59"/>
      <c r="C4" s="127" t="str">
        <f>IF(Identification!C9="","",Identification!C9)</f>
        <v>Select Council Name</v>
      </c>
      <c r="D4" s="3"/>
      <c r="E4" s="18" t="s">
        <v>243</v>
      </c>
      <c r="F4" s="60"/>
      <c r="G4" s="54"/>
    </row>
    <row r="5" spans="1:7" x14ac:dyDescent="0.2">
      <c r="A5" s="53"/>
      <c r="B5" s="59"/>
      <c r="C5" s="9"/>
      <c r="D5" s="3"/>
      <c r="E5" s="18"/>
      <c r="F5" s="60"/>
      <c r="G5" s="54"/>
    </row>
    <row r="6" spans="1:7" x14ac:dyDescent="0.2">
      <c r="A6" s="53"/>
      <c r="B6" s="59"/>
      <c r="C6" s="9"/>
      <c r="D6" s="3"/>
      <c r="E6" s="18"/>
      <c r="F6" s="60"/>
      <c r="G6" s="54"/>
    </row>
    <row r="7" spans="1:7" ht="15.75" x14ac:dyDescent="0.25">
      <c r="A7" s="53"/>
      <c r="B7" s="59"/>
      <c r="C7" s="61" t="s">
        <v>844</v>
      </c>
      <c r="D7" s="22"/>
      <c r="E7" s="22"/>
      <c r="F7" s="60"/>
      <c r="G7" s="54"/>
    </row>
    <row r="8" spans="1:7" x14ac:dyDescent="0.2">
      <c r="A8" s="53"/>
      <c r="B8" s="59"/>
      <c r="C8" s="9"/>
      <c r="D8" s="3"/>
      <c r="E8" s="3"/>
      <c r="F8" s="60"/>
      <c r="G8" s="54"/>
    </row>
    <row r="9" spans="1:7" ht="9.75" customHeight="1" x14ac:dyDescent="0.2">
      <c r="A9" s="53"/>
      <c r="B9" s="59"/>
      <c r="C9" s="9"/>
      <c r="D9" s="3"/>
      <c r="E9" s="3"/>
      <c r="F9" s="60"/>
      <c r="G9" s="54"/>
    </row>
    <row r="10" spans="1:7" x14ac:dyDescent="0.2">
      <c r="A10" s="53"/>
      <c r="B10" s="59"/>
      <c r="C10" s="63" t="s">
        <v>845</v>
      </c>
      <c r="D10" s="3"/>
      <c r="E10" s="3"/>
      <c r="F10" s="60"/>
      <c r="G10" s="54"/>
    </row>
    <row r="11" spans="1:7" x14ac:dyDescent="0.2">
      <c r="A11" s="53"/>
      <c r="B11" s="59"/>
      <c r="C11" s="63"/>
      <c r="D11" s="3"/>
      <c r="E11" s="3"/>
      <c r="F11" s="60"/>
      <c r="G11" s="54"/>
    </row>
    <row r="12" spans="1:7" ht="12.75" customHeight="1" x14ac:dyDescent="0.2">
      <c r="A12" s="53"/>
      <c r="B12" s="59"/>
      <c r="C12" s="64" t="s">
        <v>244</v>
      </c>
      <c r="D12" s="65"/>
      <c r="E12" s="3"/>
      <c r="F12" s="60"/>
      <c r="G12" s="54"/>
    </row>
    <row r="13" spans="1:7" ht="12.75" customHeight="1" x14ac:dyDescent="0.2">
      <c r="A13" s="53"/>
      <c r="B13" s="59"/>
      <c r="C13" s="365" t="s">
        <v>846</v>
      </c>
      <c r="D13" s="3"/>
      <c r="E13" s="3"/>
      <c r="F13" s="60"/>
      <c r="G13" s="54"/>
    </row>
    <row r="14" spans="1:7" x14ac:dyDescent="0.2">
      <c r="A14" s="53"/>
      <c r="B14" s="59"/>
      <c r="C14" s="365" t="s">
        <v>847</v>
      </c>
      <c r="D14" s="3"/>
      <c r="E14" s="188">
        <f>Calculation!B6</f>
        <v>0</v>
      </c>
      <c r="F14" s="60"/>
      <c r="G14" s="54"/>
    </row>
    <row r="15" spans="1:7" x14ac:dyDescent="0.2">
      <c r="A15" s="53"/>
      <c r="B15" s="59"/>
      <c r="C15" s="66"/>
      <c r="D15" s="3"/>
      <c r="E15" s="3"/>
      <c r="F15" s="60"/>
      <c r="G15" s="54"/>
    </row>
    <row r="16" spans="1:7" x14ac:dyDescent="0.2">
      <c r="A16" s="53"/>
      <c r="B16" s="59"/>
      <c r="C16" s="344"/>
      <c r="D16" s="3"/>
      <c r="E16" s="286"/>
      <c r="F16" s="60"/>
      <c r="G16" s="54"/>
    </row>
    <row r="17" spans="1:11" ht="18" x14ac:dyDescent="0.25">
      <c r="A17" s="53"/>
      <c r="B17" s="59"/>
      <c r="C17" s="28" t="s">
        <v>245</v>
      </c>
      <c r="D17" s="3"/>
      <c r="E17" s="286"/>
      <c r="F17" s="60"/>
      <c r="G17" s="54"/>
    </row>
    <row r="18" spans="1:11" ht="12.75" customHeight="1" x14ac:dyDescent="0.2">
      <c r="A18" s="53"/>
      <c r="B18" s="59"/>
      <c r="C18" s="344" t="s">
        <v>246</v>
      </c>
      <c r="D18" s="3"/>
      <c r="E18" s="286"/>
      <c r="F18" s="60"/>
      <c r="G18" s="54"/>
    </row>
    <row r="19" spans="1:11" ht="25.5" customHeight="1" x14ac:dyDescent="0.2">
      <c r="A19" s="53"/>
      <c r="B19" s="59"/>
      <c r="C19" s="344" t="s">
        <v>848</v>
      </c>
      <c r="D19" s="3"/>
      <c r="E19" s="286"/>
      <c r="F19" s="60"/>
      <c r="G19" s="54"/>
    </row>
    <row r="20" spans="1:11" x14ac:dyDescent="0.2">
      <c r="A20" s="53"/>
      <c r="B20" s="59"/>
      <c r="C20" s="344" t="s">
        <v>247</v>
      </c>
      <c r="D20" s="3"/>
      <c r="E20" s="210"/>
      <c r="F20" s="60"/>
      <c r="G20" s="54"/>
    </row>
    <row r="21" spans="1:11" x14ac:dyDescent="0.2">
      <c r="A21" s="53"/>
      <c r="B21" s="59"/>
      <c r="C21" s="344"/>
      <c r="D21" s="3"/>
      <c r="E21" s="286"/>
      <c r="F21" s="60"/>
      <c r="G21" s="54"/>
    </row>
    <row r="22" spans="1:11" x14ac:dyDescent="0.2">
      <c r="A22" s="53"/>
      <c r="B22" s="59"/>
      <c r="C22" s="344"/>
      <c r="D22" s="3"/>
      <c r="E22" s="3"/>
      <c r="F22" s="60"/>
      <c r="G22" s="54"/>
    </row>
    <row r="23" spans="1:11" ht="9.75" customHeight="1" x14ac:dyDescent="0.2">
      <c r="A23" s="53"/>
      <c r="B23" s="59"/>
      <c r="C23" s="551"/>
      <c r="D23" s="551"/>
      <c r="E23" s="3"/>
      <c r="F23" s="60"/>
      <c r="G23" s="54"/>
    </row>
    <row r="24" spans="1:11" x14ac:dyDescent="0.2">
      <c r="A24" s="53"/>
      <c r="B24" s="59"/>
      <c r="C24" s="28" t="s">
        <v>248</v>
      </c>
      <c r="D24" s="3"/>
      <c r="E24" s="3"/>
      <c r="F24" s="60"/>
      <c r="G24" s="54"/>
    </row>
    <row r="25" spans="1:11" ht="12.75" customHeight="1" x14ac:dyDescent="0.2">
      <c r="A25" s="53"/>
      <c r="B25" s="59"/>
      <c r="C25" s="344" t="s">
        <v>249</v>
      </c>
      <c r="D25" s="3"/>
      <c r="E25" s="3"/>
      <c r="F25" s="60"/>
      <c r="G25" s="54"/>
    </row>
    <row r="26" spans="1:11" ht="15" customHeight="1" x14ac:dyDescent="0.2">
      <c r="A26" s="53"/>
      <c r="B26" s="59"/>
      <c r="C26" s="344" t="s">
        <v>849</v>
      </c>
      <c r="D26" s="3"/>
      <c r="E26" s="209"/>
      <c r="F26" s="60"/>
      <c r="G26" s="54"/>
    </row>
    <row r="27" spans="1:11" x14ac:dyDescent="0.2">
      <c r="A27" s="53"/>
      <c r="B27" s="59"/>
      <c r="C27" s="10" t="s">
        <v>250</v>
      </c>
      <c r="D27" s="3"/>
      <c r="E27" s="210"/>
      <c r="F27" s="60"/>
      <c r="G27" s="54"/>
    </row>
    <row r="28" spans="1:11" x14ac:dyDescent="0.2">
      <c r="A28" s="53"/>
      <c r="B28" s="59"/>
      <c r="C28" s="344"/>
      <c r="D28" s="3"/>
      <c r="E28" s="209"/>
      <c r="F28" s="60"/>
      <c r="G28" s="54"/>
      <c r="K28" s="281"/>
    </row>
    <row r="29" spans="1:11" x14ac:dyDescent="0.2">
      <c r="A29" s="53"/>
      <c r="B29" s="59"/>
      <c r="C29" s="344"/>
      <c r="D29" s="3"/>
      <c r="E29" s="209"/>
      <c r="F29" s="60"/>
      <c r="G29" s="54"/>
    </row>
    <row r="30" spans="1:11" ht="3" customHeight="1" x14ac:dyDescent="0.2">
      <c r="A30" s="53"/>
      <c r="B30" s="59"/>
      <c r="C30" s="9"/>
      <c r="D30" s="3"/>
      <c r="E30" s="3"/>
      <c r="F30" s="60"/>
      <c r="G30" s="54"/>
    </row>
    <row r="31" spans="1:11" x14ac:dyDescent="0.2">
      <c r="A31" s="53"/>
      <c r="B31" s="59"/>
      <c r="C31" s="28" t="s">
        <v>248</v>
      </c>
      <c r="D31" s="3"/>
      <c r="E31" s="3"/>
      <c r="F31" s="60"/>
      <c r="G31" s="54"/>
    </row>
    <row r="32" spans="1:11" x14ac:dyDescent="0.2">
      <c r="A32" s="53"/>
      <c r="B32" s="59"/>
      <c r="C32" s="344" t="s">
        <v>251</v>
      </c>
      <c r="D32" s="3"/>
      <c r="E32" s="3"/>
      <c r="F32" s="60"/>
      <c r="G32" s="54"/>
    </row>
    <row r="33" spans="1:7" ht="12.75" customHeight="1" x14ac:dyDescent="0.2">
      <c r="A33" s="53"/>
      <c r="B33" s="59"/>
      <c r="C33" s="344" t="s">
        <v>252</v>
      </c>
      <c r="D33" s="3"/>
      <c r="E33" s="3"/>
      <c r="F33" s="60"/>
      <c r="G33" s="54"/>
    </row>
    <row r="34" spans="1:7" ht="12.75" customHeight="1" x14ac:dyDescent="0.2">
      <c r="A34" s="53"/>
      <c r="B34" s="59"/>
      <c r="C34" s="344" t="s">
        <v>850</v>
      </c>
      <c r="D34" s="3"/>
      <c r="E34" s="3"/>
      <c r="F34" s="60"/>
      <c r="G34" s="54"/>
    </row>
    <row r="35" spans="1:7" x14ac:dyDescent="0.2">
      <c r="A35" s="53"/>
      <c r="B35" s="59"/>
      <c r="C35" s="344" t="s">
        <v>253</v>
      </c>
      <c r="D35" s="3"/>
      <c r="E35" s="210"/>
      <c r="F35" s="60"/>
      <c r="G35" s="54"/>
    </row>
    <row r="36" spans="1:7" x14ac:dyDescent="0.2">
      <c r="A36" s="53"/>
      <c r="B36" s="59"/>
      <c r="C36" s="344"/>
      <c r="D36" s="3"/>
      <c r="E36" s="3"/>
      <c r="F36" s="60"/>
      <c r="G36" s="54"/>
    </row>
    <row r="37" spans="1:7" x14ac:dyDescent="0.2">
      <c r="A37" s="53"/>
      <c r="B37" s="59"/>
      <c r="C37" s="344"/>
      <c r="D37" s="3"/>
      <c r="E37" s="3"/>
      <c r="F37" s="60"/>
      <c r="G37" s="54"/>
    </row>
    <row r="38" spans="1:7" x14ac:dyDescent="0.2">
      <c r="A38" s="53"/>
      <c r="B38" s="59"/>
      <c r="C38" s="10"/>
      <c r="D38" s="3"/>
      <c r="E38" s="3"/>
      <c r="F38" s="60"/>
      <c r="G38" s="54"/>
    </row>
    <row r="39" spans="1:7" x14ac:dyDescent="0.2">
      <c r="A39" s="53"/>
      <c r="B39" s="59"/>
      <c r="C39" s="18" t="s">
        <v>851</v>
      </c>
      <c r="D39" s="3"/>
      <c r="E39" s="3"/>
      <c r="F39" s="60"/>
      <c r="G39" s="54"/>
    </row>
    <row r="40" spans="1:7" x14ac:dyDescent="0.2">
      <c r="A40" s="53"/>
      <c r="B40" s="59"/>
      <c r="C40" s="18" t="s">
        <v>254</v>
      </c>
      <c r="D40" s="3"/>
      <c r="E40" s="67"/>
      <c r="F40" s="60"/>
      <c r="G40" s="54"/>
    </row>
    <row r="41" spans="1:7" x14ac:dyDescent="0.2">
      <c r="A41" s="53"/>
      <c r="B41" s="59"/>
      <c r="C41" s="293" t="s">
        <v>255</v>
      </c>
      <c r="D41" s="3"/>
      <c r="E41" s="188">
        <f>IF(E14="","",(E14+E20+E27+E35))</f>
        <v>0</v>
      </c>
      <c r="F41" s="60"/>
      <c r="G41" s="54"/>
    </row>
    <row r="42" spans="1:7" x14ac:dyDescent="0.2">
      <c r="A42" s="53"/>
      <c r="B42" s="59"/>
      <c r="C42" s="3"/>
      <c r="D42" s="3"/>
      <c r="E42" s="67"/>
      <c r="F42" s="60"/>
      <c r="G42" s="54"/>
    </row>
    <row r="43" spans="1:7" x14ac:dyDescent="0.2">
      <c r="A43" s="53"/>
      <c r="B43" s="59"/>
      <c r="C43" s="9"/>
      <c r="D43" s="3"/>
      <c r="E43" s="67"/>
      <c r="F43" s="60"/>
      <c r="G43" s="54"/>
    </row>
    <row r="44" spans="1:7" ht="30" customHeight="1" x14ac:dyDescent="0.2">
      <c r="A44" s="53"/>
      <c r="B44" s="59"/>
      <c r="C44" s="292" t="s">
        <v>256</v>
      </c>
      <c r="D44" s="3"/>
      <c r="E44" s="3"/>
      <c r="F44" s="60"/>
      <c r="G44" s="54"/>
    </row>
    <row r="45" spans="1:7" ht="13.5" thickBot="1" x14ac:dyDescent="0.25">
      <c r="A45" s="53"/>
      <c r="B45" s="68"/>
      <c r="C45" s="69"/>
      <c r="D45" s="70"/>
      <c r="E45" s="70"/>
      <c r="F45" s="71"/>
      <c r="G45" s="54"/>
    </row>
    <row r="46" spans="1:7" ht="13.5" thickTop="1" x14ac:dyDescent="0.2">
      <c r="A46" s="53"/>
      <c r="B46" s="59"/>
      <c r="C46" s="9"/>
      <c r="D46" s="3"/>
      <c r="E46" s="3"/>
      <c r="F46" s="60"/>
      <c r="G46" s="54"/>
    </row>
    <row r="47" spans="1:7" x14ac:dyDescent="0.2">
      <c r="A47" s="53"/>
      <c r="B47" s="59"/>
      <c r="C47" s="63" t="s">
        <v>852</v>
      </c>
      <c r="D47" s="3"/>
      <c r="E47" s="3"/>
      <c r="F47" s="60"/>
      <c r="G47" s="54"/>
    </row>
    <row r="48" spans="1:7" x14ac:dyDescent="0.2">
      <c r="A48" s="53"/>
      <c r="B48" s="59"/>
      <c r="C48" s="9"/>
      <c r="D48" s="3"/>
      <c r="E48" s="3"/>
      <c r="F48" s="60"/>
      <c r="G48" s="54"/>
    </row>
    <row r="49" spans="1:7" x14ac:dyDescent="0.2">
      <c r="A49" s="53"/>
      <c r="B49" s="59"/>
      <c r="C49" s="9" t="s">
        <v>257</v>
      </c>
      <c r="D49" s="3"/>
      <c r="E49" s="3"/>
      <c r="F49" s="60"/>
      <c r="G49" s="54"/>
    </row>
    <row r="50" spans="1:7" ht="1.5" customHeight="1" x14ac:dyDescent="0.2">
      <c r="A50" s="53"/>
      <c r="B50" s="59"/>
      <c r="C50" s="9"/>
      <c r="D50" s="3"/>
      <c r="E50" s="3"/>
      <c r="F50" s="60"/>
      <c r="G50" s="54"/>
    </row>
    <row r="51" spans="1:7" ht="23.25" customHeight="1" x14ac:dyDescent="0.2">
      <c r="A51" s="53"/>
      <c r="B51" s="59"/>
      <c r="C51" s="18" t="s">
        <v>258</v>
      </c>
      <c r="D51" s="3"/>
      <c r="E51" s="3"/>
      <c r="F51" s="60"/>
      <c r="G51" s="54"/>
    </row>
    <row r="52" spans="1:7" x14ac:dyDescent="0.2">
      <c r="A52" s="53"/>
      <c r="B52" s="59"/>
      <c r="C52" s="405" t="s">
        <v>259</v>
      </c>
      <c r="D52" s="3"/>
      <c r="E52" s="3"/>
      <c r="F52" s="60"/>
      <c r="G52" s="54"/>
    </row>
    <row r="53" spans="1:7" ht="40.5" customHeight="1" thickBot="1" x14ac:dyDescent="0.25">
      <c r="A53" s="53"/>
      <c r="B53" s="68"/>
      <c r="C53" s="338"/>
      <c r="D53" s="70"/>
      <c r="E53" s="70"/>
      <c r="F53" s="71"/>
      <c r="G53" s="54"/>
    </row>
    <row r="54" spans="1:7" ht="9.75" customHeight="1" thickTop="1" x14ac:dyDescent="0.2">
      <c r="A54" s="287"/>
      <c r="B54" s="7"/>
      <c r="C54" s="288"/>
      <c r="D54" s="7"/>
      <c r="E54" s="7"/>
      <c r="F54" s="7"/>
      <c r="G54" s="289"/>
    </row>
    <row r="55" spans="1:7" x14ac:dyDescent="0.2">
      <c r="C55"/>
    </row>
    <row r="56" spans="1:7" x14ac:dyDescent="0.2">
      <c r="C56"/>
    </row>
    <row r="57" spans="1:7" x14ac:dyDescent="0.2">
      <c r="C57"/>
    </row>
  </sheetData>
  <sheetProtection algorithmName="SHA-512" hashValue="LHIvLfNCIX2DFK099l012Qh8N1p09PQ9QgiNURiQKfTZNqO2axspO+tmqB7LO6eLM1vzfYjYW5lMSm38VOjU4g==" saltValue="yTXySEq0ScmyvaOjHL+qlg==" spinCount="100000" sheet="1" objects="1" scenarios="1"/>
  <phoneticPr fontId="0" type="noConversion"/>
  <dataValidations xWindow="591" yWindow="492" count="2">
    <dataValidation allowBlank="1" showInputMessage="1" showErrorMessage="1" promptTitle="Note:" prompt="Estimates must be obtained from Valuer General where revaluation has occurred and supplentary valuations have been supplied by the Valuer General based on the new base date._x000a_" sqref="E27" xr:uid="{00000000-0002-0000-0300-000000000000}"/>
    <dataValidation allowBlank="1" showInputMessage="1" showErrorMessage="1" promptTitle="Note:" prompt="#  supplementaries with different base date not to be included. Request estimate (s513 of LG ACT 1993) from Valuer General._x000a_# Valuation objections are NOT supplemenary valuations._x000a_# Change in ratability is NOT a supplementary valuation. _x000a__x000a_ " sqref="E20" xr:uid="{00000000-0002-0000-0300-000001000000}"/>
  </dataValidations>
  <printOptions horizontalCentered="1" verticalCentered="1"/>
  <pageMargins left="0.35433070866141736" right="0.35433070866141736" top="0.39370078740157483" bottom="0.70866141732283472" header="0.19685039370078741" footer="0.39370078740157483"/>
  <pageSetup paperSize="9" orientation="portrait" horizontalDpi="300" verticalDpi="300" r:id="rId1"/>
  <headerFooter alignWithMargins="0">
    <oddHeader xml:space="preserve">&amp;C&amp;"Arial,Bold"Office of Local Government - 2021-22 Permissible Income Workpapers </oddHead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9">
    <tabColor rgb="FF00B050"/>
  </sheetPr>
  <dimension ref="A1:L155"/>
  <sheetViews>
    <sheetView zoomScale="115" zoomScaleNormal="115" workbookViewId="0">
      <selection activeCell="O6" sqref="O6"/>
    </sheetView>
  </sheetViews>
  <sheetFormatPr defaultRowHeight="12.75" x14ac:dyDescent="0.2"/>
  <cols>
    <col min="1" max="1" width="1.5703125" customWidth="1"/>
    <col min="2" max="2" width="8.85546875" customWidth="1"/>
    <col min="3" max="3" width="3.85546875" customWidth="1"/>
    <col min="10" max="10" width="14.140625" customWidth="1"/>
    <col min="12" max="12" width="3.5703125" customWidth="1"/>
  </cols>
  <sheetData>
    <row r="1" spans="1:12" x14ac:dyDescent="0.2">
      <c r="A1" s="370"/>
      <c r="B1" s="4"/>
      <c r="C1" s="4"/>
      <c r="D1" s="4"/>
      <c r="E1" s="4"/>
      <c r="F1" s="4"/>
      <c r="G1" s="4"/>
      <c r="H1" s="4"/>
      <c r="I1" s="4"/>
      <c r="J1" s="4"/>
      <c r="K1" s="4"/>
      <c r="L1" s="5"/>
    </row>
    <row r="2" spans="1:12" ht="20.25" x14ac:dyDescent="0.3">
      <c r="A2" s="1"/>
      <c r="B2" s="299" t="s">
        <v>260</v>
      </c>
      <c r="C2" s="3"/>
      <c r="D2" s="3"/>
      <c r="E2" s="3"/>
      <c r="F2" s="3"/>
      <c r="G2" s="3"/>
      <c r="H2" s="3"/>
      <c r="I2" s="3"/>
      <c r="J2" s="3"/>
      <c r="K2" s="3"/>
      <c r="L2" s="6"/>
    </row>
    <row r="3" spans="1:12" x14ac:dyDescent="0.2">
      <c r="A3" s="1"/>
      <c r="B3" s="3"/>
      <c r="C3" s="3"/>
      <c r="D3" s="3"/>
      <c r="E3" s="3"/>
      <c r="F3" s="3"/>
      <c r="G3" s="3"/>
      <c r="H3" s="3"/>
      <c r="I3" s="3"/>
      <c r="J3" s="3"/>
      <c r="K3" s="3"/>
      <c r="L3" s="6"/>
    </row>
    <row r="4" spans="1:12" ht="15.75" x14ac:dyDescent="0.25">
      <c r="A4" s="1"/>
      <c r="B4" s="298" t="s">
        <v>844</v>
      </c>
      <c r="C4" s="3"/>
      <c r="D4" s="3"/>
      <c r="E4" s="3"/>
      <c r="F4" s="3"/>
      <c r="G4" s="3"/>
      <c r="H4" s="3"/>
      <c r="I4" s="3"/>
      <c r="J4" s="3"/>
      <c r="K4" s="3"/>
      <c r="L4" s="6"/>
    </row>
    <row r="5" spans="1:12" ht="15" x14ac:dyDescent="0.2">
      <c r="A5" s="1"/>
      <c r="B5" s="264"/>
      <c r="C5" s="264"/>
      <c r="D5" s="264"/>
      <c r="E5" s="264"/>
      <c r="F5" s="264"/>
      <c r="G5" s="264"/>
      <c r="H5" s="264"/>
      <c r="I5" s="264"/>
      <c r="J5" s="264"/>
      <c r="K5" s="264"/>
      <c r="L5" s="6"/>
    </row>
    <row r="6" spans="1:12" ht="15.75" x14ac:dyDescent="0.25">
      <c r="A6" s="1"/>
      <c r="B6" s="48" t="s">
        <v>261</v>
      </c>
      <c r="C6" s="264"/>
      <c r="D6" s="264"/>
      <c r="E6" s="264"/>
      <c r="F6" s="264"/>
      <c r="G6" s="264"/>
      <c r="H6" s="264"/>
      <c r="I6" s="264"/>
      <c r="J6" s="264"/>
      <c r="K6" s="264"/>
      <c r="L6" s="6"/>
    </row>
    <row r="7" spans="1:12" ht="15.75" x14ac:dyDescent="0.25">
      <c r="A7" s="1"/>
      <c r="B7" s="48"/>
      <c r="C7" s="264" t="s">
        <v>853</v>
      </c>
      <c r="D7" s="264"/>
      <c r="E7" s="264"/>
      <c r="F7" s="264"/>
      <c r="G7" s="264"/>
      <c r="H7" s="264"/>
      <c r="I7" s="264"/>
      <c r="J7" s="264"/>
      <c r="K7" s="264"/>
      <c r="L7" s="6"/>
    </row>
    <row r="8" spans="1:12" ht="15.75" x14ac:dyDescent="0.25">
      <c r="A8" s="1"/>
      <c r="B8" s="48"/>
      <c r="C8" s="264" t="s">
        <v>262</v>
      </c>
      <c r="D8" s="264"/>
      <c r="E8" s="264"/>
      <c r="F8" s="264"/>
      <c r="G8" s="264"/>
      <c r="H8" s="264"/>
      <c r="I8" s="264"/>
      <c r="J8" s="264"/>
      <c r="K8" s="264"/>
      <c r="L8" s="6"/>
    </row>
    <row r="9" spans="1:12" ht="15.75" x14ac:dyDescent="0.25">
      <c r="A9" s="1"/>
      <c r="B9" s="48"/>
      <c r="C9" s="264" t="s">
        <v>854</v>
      </c>
      <c r="D9" s="264"/>
      <c r="E9" s="264"/>
      <c r="F9" s="264"/>
      <c r="G9" s="264"/>
      <c r="H9" s="264"/>
      <c r="I9" s="264"/>
      <c r="J9" s="264"/>
      <c r="K9" s="264"/>
      <c r="L9" s="6"/>
    </row>
    <row r="10" spans="1:12" ht="15.75" x14ac:dyDescent="0.25">
      <c r="A10" s="1"/>
      <c r="B10" s="48"/>
      <c r="C10" s="264" t="s">
        <v>855</v>
      </c>
      <c r="D10" s="264"/>
      <c r="E10" s="264"/>
      <c r="F10" s="264"/>
      <c r="G10" s="264"/>
      <c r="H10" s="264"/>
      <c r="I10" s="264"/>
      <c r="J10" s="264"/>
      <c r="K10" s="264"/>
      <c r="L10" s="6"/>
    </row>
    <row r="11" spans="1:12" ht="15" x14ac:dyDescent="0.2">
      <c r="A11" s="1"/>
      <c r="B11" s="264"/>
      <c r="C11" s="264"/>
      <c r="D11" s="264"/>
      <c r="E11" s="264"/>
      <c r="F11" s="264"/>
      <c r="G11" s="264"/>
      <c r="H11" s="264"/>
      <c r="I11" s="264"/>
      <c r="J11" s="264"/>
      <c r="K11" s="264"/>
      <c r="L11" s="6"/>
    </row>
    <row r="12" spans="1:12" ht="15.75" x14ac:dyDescent="0.25">
      <c r="A12" s="1"/>
      <c r="B12" s="48" t="s">
        <v>263</v>
      </c>
      <c r="C12" s="264"/>
      <c r="D12" s="264"/>
      <c r="E12" s="264"/>
      <c r="F12" s="264"/>
      <c r="G12" s="264"/>
      <c r="H12" s="264"/>
      <c r="I12" s="264"/>
      <c r="J12" s="264"/>
      <c r="K12" s="264"/>
      <c r="L12" s="6"/>
    </row>
    <row r="13" spans="1:12" ht="15" x14ac:dyDescent="0.2">
      <c r="A13" s="1"/>
      <c r="B13" s="300" t="s">
        <v>264</v>
      </c>
      <c r="C13" s="264" t="s">
        <v>265</v>
      </c>
      <c r="D13" s="264"/>
      <c r="E13" s="264"/>
      <c r="F13" s="264"/>
      <c r="G13" s="264"/>
      <c r="H13" s="264"/>
      <c r="I13" s="264"/>
      <c r="J13" s="264"/>
      <c r="K13" s="264"/>
      <c r="L13" s="6"/>
    </row>
    <row r="14" spans="1:12" ht="15" x14ac:dyDescent="0.2">
      <c r="A14" s="1"/>
      <c r="B14" s="264"/>
      <c r="C14" s="264" t="s">
        <v>856</v>
      </c>
      <c r="D14" s="264"/>
      <c r="E14" s="264"/>
      <c r="F14" s="264"/>
      <c r="G14" s="264"/>
      <c r="H14" s="264"/>
      <c r="I14" s="264"/>
      <c r="J14" s="264"/>
      <c r="K14" s="264"/>
      <c r="L14" s="6"/>
    </row>
    <row r="15" spans="1:12" ht="15" x14ac:dyDescent="0.2">
      <c r="A15" s="1"/>
      <c r="B15" s="264"/>
      <c r="C15" s="264" t="s">
        <v>266</v>
      </c>
      <c r="D15" s="264"/>
      <c r="E15" s="264"/>
      <c r="F15" s="264"/>
      <c r="G15" s="264"/>
      <c r="H15" s="264"/>
      <c r="I15" s="264"/>
      <c r="J15" s="264"/>
      <c r="K15" s="264"/>
      <c r="L15" s="6"/>
    </row>
    <row r="16" spans="1:12" ht="15" x14ac:dyDescent="0.2">
      <c r="A16" s="1"/>
      <c r="B16" s="264"/>
      <c r="C16" s="264" t="s">
        <v>267</v>
      </c>
      <c r="D16" s="264"/>
      <c r="E16" s="264"/>
      <c r="F16" s="264"/>
      <c r="G16" s="264"/>
      <c r="H16" s="264"/>
      <c r="I16" s="264"/>
      <c r="J16" s="264"/>
      <c r="K16" s="264"/>
      <c r="L16" s="6"/>
    </row>
    <row r="17" spans="1:12" ht="15" x14ac:dyDescent="0.2">
      <c r="A17" s="1"/>
      <c r="B17" s="264"/>
      <c r="C17" s="264"/>
      <c r="D17" s="264"/>
      <c r="E17" s="264"/>
      <c r="F17" s="264"/>
      <c r="G17" s="264"/>
      <c r="H17" s="264"/>
      <c r="I17" s="264"/>
      <c r="J17" s="264"/>
      <c r="K17" s="264"/>
      <c r="L17" s="6"/>
    </row>
    <row r="18" spans="1:12" ht="15.75" x14ac:dyDescent="0.25">
      <c r="A18" s="1"/>
      <c r="B18" s="300" t="s">
        <v>264</v>
      </c>
      <c r="C18" s="264" t="s">
        <v>268</v>
      </c>
      <c r="D18" s="264"/>
      <c r="E18" s="264"/>
      <c r="F18" s="264"/>
      <c r="G18" s="264"/>
      <c r="H18" s="264"/>
      <c r="I18" s="264"/>
      <c r="J18" s="264"/>
      <c r="K18" s="264"/>
      <c r="L18" s="6"/>
    </row>
    <row r="19" spans="1:12" ht="15" x14ac:dyDescent="0.2">
      <c r="A19" s="1"/>
      <c r="B19" s="264"/>
      <c r="C19" s="264" t="s">
        <v>857</v>
      </c>
      <c r="D19" s="264"/>
      <c r="E19" s="264"/>
      <c r="F19" s="264"/>
      <c r="G19" s="264"/>
      <c r="H19" s="264"/>
      <c r="I19" s="264"/>
      <c r="J19" s="264"/>
      <c r="K19" s="264"/>
      <c r="L19" s="6"/>
    </row>
    <row r="20" spans="1:12" ht="15" x14ac:dyDescent="0.2">
      <c r="A20" s="1"/>
      <c r="B20" s="264"/>
      <c r="C20" s="264" t="s">
        <v>858</v>
      </c>
      <c r="D20" s="264"/>
      <c r="E20" s="264"/>
      <c r="F20" s="264"/>
      <c r="G20" s="264"/>
      <c r="H20" s="264"/>
      <c r="I20" s="264"/>
      <c r="J20" s="264"/>
      <c r="K20" s="264"/>
      <c r="L20" s="6"/>
    </row>
    <row r="21" spans="1:12" ht="15" x14ac:dyDescent="0.2">
      <c r="A21" s="1"/>
      <c r="B21" s="264"/>
      <c r="C21" s="264" t="s">
        <v>269</v>
      </c>
      <c r="D21" s="264"/>
      <c r="E21" s="264"/>
      <c r="F21" s="264"/>
      <c r="G21" s="264"/>
      <c r="H21" s="264"/>
      <c r="I21" s="264"/>
      <c r="J21" s="264"/>
      <c r="K21" s="264"/>
      <c r="L21" s="6"/>
    </row>
    <row r="22" spans="1:12" ht="15" x14ac:dyDescent="0.2">
      <c r="A22" s="1"/>
      <c r="B22" s="264"/>
      <c r="C22" s="264"/>
      <c r="D22" s="264"/>
      <c r="E22" s="264"/>
      <c r="F22" s="264"/>
      <c r="G22" s="264"/>
      <c r="H22" s="264"/>
      <c r="I22" s="264"/>
      <c r="J22" s="264"/>
      <c r="K22" s="264"/>
      <c r="L22" s="6"/>
    </row>
    <row r="23" spans="1:12" ht="15" x14ac:dyDescent="0.2">
      <c r="A23" s="1"/>
      <c r="B23" s="300" t="s">
        <v>264</v>
      </c>
      <c r="C23" s="264" t="s">
        <v>270</v>
      </c>
      <c r="D23" s="264"/>
      <c r="E23" s="264"/>
      <c r="F23" s="264"/>
      <c r="G23" s="264"/>
      <c r="H23" s="264"/>
      <c r="I23" s="264"/>
      <c r="J23" s="264"/>
      <c r="K23" s="264"/>
      <c r="L23" s="6"/>
    </row>
    <row r="24" spans="1:12" ht="15" x14ac:dyDescent="0.2">
      <c r="A24" s="1"/>
      <c r="B24" s="264"/>
      <c r="C24" s="264" t="s">
        <v>271</v>
      </c>
      <c r="D24" s="264"/>
      <c r="E24" s="264"/>
      <c r="F24" s="264"/>
      <c r="G24" s="264"/>
      <c r="H24" s="264"/>
      <c r="I24" s="264"/>
      <c r="J24" s="264"/>
      <c r="K24" s="264"/>
      <c r="L24" s="6"/>
    </row>
    <row r="25" spans="1:12" ht="15" x14ac:dyDescent="0.2">
      <c r="A25" s="1"/>
      <c r="B25" s="264"/>
      <c r="C25" s="264" t="s">
        <v>859</v>
      </c>
      <c r="D25" s="264"/>
      <c r="E25" s="264"/>
      <c r="F25" s="264"/>
      <c r="G25" s="264"/>
      <c r="H25" s="264"/>
      <c r="I25" s="264"/>
      <c r="J25" s="264"/>
      <c r="K25" s="264"/>
      <c r="L25" s="6"/>
    </row>
    <row r="26" spans="1:12" ht="15" x14ac:dyDescent="0.2">
      <c r="A26" s="1"/>
      <c r="B26" s="264"/>
      <c r="C26" s="264"/>
      <c r="D26" s="264"/>
      <c r="E26" s="264"/>
      <c r="F26" s="264"/>
      <c r="G26" s="264"/>
      <c r="H26" s="264"/>
      <c r="I26" s="264"/>
      <c r="J26" s="264"/>
      <c r="K26" s="264"/>
      <c r="L26" s="6"/>
    </row>
    <row r="27" spans="1:12" ht="15" x14ac:dyDescent="0.2">
      <c r="A27" s="1"/>
      <c r="B27" s="300" t="s">
        <v>264</v>
      </c>
      <c r="C27" s="264" t="s">
        <v>272</v>
      </c>
      <c r="D27" s="264"/>
      <c r="E27" s="264"/>
      <c r="F27" s="264"/>
      <c r="G27" s="264"/>
      <c r="H27" s="264"/>
      <c r="I27" s="264"/>
      <c r="J27" s="264"/>
      <c r="K27" s="264"/>
      <c r="L27" s="6"/>
    </row>
    <row r="28" spans="1:12" ht="15" x14ac:dyDescent="0.2">
      <c r="A28" s="1"/>
      <c r="B28" s="264"/>
      <c r="C28" s="264" t="s">
        <v>860</v>
      </c>
      <c r="D28" s="264"/>
      <c r="E28" s="264"/>
      <c r="F28" s="264"/>
      <c r="G28" s="264"/>
      <c r="H28" s="264"/>
      <c r="I28" s="264"/>
      <c r="J28" s="264"/>
      <c r="K28" s="264"/>
      <c r="L28" s="6"/>
    </row>
    <row r="29" spans="1:12" ht="6" customHeight="1" x14ac:dyDescent="0.2">
      <c r="A29" s="1"/>
      <c r="B29" s="264"/>
      <c r="C29" s="264"/>
      <c r="D29" s="264"/>
      <c r="E29" s="264"/>
      <c r="F29" s="264"/>
      <c r="G29" s="264"/>
      <c r="H29" s="264"/>
      <c r="I29" s="264"/>
      <c r="J29" s="264"/>
      <c r="K29" s="264"/>
      <c r="L29" s="6"/>
    </row>
    <row r="30" spans="1:12" ht="15.75" x14ac:dyDescent="0.25">
      <c r="A30" s="1"/>
      <c r="B30" s="264"/>
      <c r="C30" s="48" t="s">
        <v>273</v>
      </c>
      <c r="D30" s="264"/>
      <c r="E30" s="264"/>
      <c r="F30" s="264"/>
      <c r="G30" s="264"/>
      <c r="H30" s="264"/>
      <c r="I30" s="264"/>
      <c r="J30" s="264"/>
      <c r="K30" s="264"/>
      <c r="L30" s="6"/>
    </row>
    <row r="31" spans="1:12" ht="15" x14ac:dyDescent="0.2">
      <c r="A31" s="1"/>
      <c r="B31" s="264"/>
      <c r="C31" s="264"/>
      <c r="D31" s="264"/>
      <c r="E31" s="264"/>
      <c r="F31" s="264"/>
      <c r="G31" s="264"/>
      <c r="H31" s="264"/>
      <c r="I31" s="264"/>
      <c r="J31" s="264"/>
      <c r="K31" s="264"/>
      <c r="L31" s="6"/>
    </row>
    <row r="32" spans="1:12" ht="18" x14ac:dyDescent="0.25">
      <c r="A32" s="1"/>
      <c r="B32" s="642" t="s">
        <v>274</v>
      </c>
      <c r="C32" s="642"/>
      <c r="D32" s="642"/>
      <c r="E32" s="642"/>
      <c r="F32" s="642"/>
      <c r="G32" s="642"/>
      <c r="H32" s="642"/>
      <c r="I32" s="642"/>
      <c r="J32" s="642"/>
      <c r="K32" s="642"/>
      <c r="L32" s="6"/>
    </row>
    <row r="33" spans="1:12" ht="15" x14ac:dyDescent="0.2">
      <c r="A33" s="1"/>
      <c r="B33" s="264"/>
      <c r="C33" s="264"/>
      <c r="D33" s="264"/>
      <c r="E33" s="264"/>
      <c r="F33" s="264"/>
      <c r="G33" s="264"/>
      <c r="H33" s="264"/>
      <c r="I33" s="264"/>
      <c r="J33" s="264"/>
      <c r="K33" s="264"/>
      <c r="L33" s="6"/>
    </row>
    <row r="34" spans="1:12" ht="15.75" x14ac:dyDescent="0.25">
      <c r="A34" s="1"/>
      <c r="B34" s="48" t="s">
        <v>275</v>
      </c>
      <c r="C34" s="264"/>
      <c r="D34" s="264"/>
      <c r="E34" s="264"/>
      <c r="F34" s="264"/>
      <c r="G34" s="264"/>
      <c r="H34" s="264"/>
      <c r="I34" s="264"/>
      <c r="J34" s="264"/>
      <c r="K34" s="264"/>
      <c r="L34" s="6"/>
    </row>
    <row r="35" spans="1:12" ht="15" x14ac:dyDescent="0.2">
      <c r="A35" s="1"/>
      <c r="B35" s="264" t="s">
        <v>276</v>
      </c>
      <c r="C35" s="264"/>
      <c r="D35" s="264"/>
      <c r="E35" s="264"/>
      <c r="F35" s="264"/>
      <c r="G35" s="264"/>
      <c r="H35" s="264"/>
      <c r="I35" s="264"/>
      <c r="J35" s="264"/>
      <c r="K35" s="264"/>
      <c r="L35" s="6"/>
    </row>
    <row r="36" spans="1:12" ht="15.75" x14ac:dyDescent="0.25">
      <c r="A36" s="1"/>
      <c r="B36" s="264" t="s">
        <v>277</v>
      </c>
      <c r="C36" s="264"/>
      <c r="D36" s="264"/>
      <c r="E36" s="264"/>
      <c r="F36" s="264"/>
      <c r="G36" s="264"/>
      <c r="H36" s="264"/>
      <c r="I36" s="264"/>
      <c r="J36" s="264"/>
      <c r="K36" s="264"/>
      <c r="L36" s="6"/>
    </row>
    <row r="37" spans="1:12" ht="15" x14ac:dyDescent="0.2">
      <c r="A37" s="1"/>
      <c r="B37" s="264" t="s">
        <v>278</v>
      </c>
      <c r="C37" s="264"/>
      <c r="D37" s="264"/>
      <c r="E37" s="264"/>
      <c r="F37" s="264"/>
      <c r="G37" s="264"/>
      <c r="H37" s="264"/>
      <c r="I37" s="264"/>
      <c r="J37" s="264"/>
      <c r="K37" s="264"/>
      <c r="L37" s="6"/>
    </row>
    <row r="38" spans="1:12" ht="15" x14ac:dyDescent="0.2">
      <c r="A38" s="1"/>
      <c r="B38" s="264"/>
      <c r="C38" s="264"/>
      <c r="D38" s="264"/>
      <c r="E38" s="264"/>
      <c r="F38" s="264"/>
      <c r="G38" s="264"/>
      <c r="H38" s="264"/>
      <c r="I38" s="264"/>
      <c r="J38" s="264"/>
      <c r="K38" s="264"/>
      <c r="L38" s="6"/>
    </row>
    <row r="39" spans="1:12" ht="15" x14ac:dyDescent="0.2">
      <c r="A39" s="1"/>
      <c r="B39" s="303" t="s">
        <v>279</v>
      </c>
      <c r="C39" s="264"/>
      <c r="D39" s="264"/>
      <c r="E39" s="264"/>
      <c r="F39" s="264"/>
      <c r="G39" s="264"/>
      <c r="H39" s="264"/>
      <c r="I39" s="264"/>
      <c r="J39" s="264"/>
      <c r="K39" s="264"/>
      <c r="L39" s="6"/>
    </row>
    <row r="40" spans="1:12" ht="15.75" x14ac:dyDescent="0.25">
      <c r="A40" s="1"/>
      <c r="B40" s="264" t="s">
        <v>280</v>
      </c>
      <c r="C40" s="264"/>
      <c r="D40" s="264"/>
      <c r="E40" s="264"/>
      <c r="F40" s="264"/>
      <c r="G40" s="264"/>
      <c r="H40" s="264"/>
      <c r="I40" s="264"/>
      <c r="J40" s="264"/>
      <c r="K40" s="264"/>
      <c r="L40" s="6"/>
    </row>
    <row r="41" spans="1:12" ht="15" x14ac:dyDescent="0.2">
      <c r="A41" s="1"/>
      <c r="B41" s="264" t="s">
        <v>281</v>
      </c>
      <c r="C41" s="264"/>
      <c r="D41" s="264"/>
      <c r="E41" s="264"/>
      <c r="F41" s="264"/>
      <c r="G41" s="264"/>
      <c r="H41" s="264"/>
      <c r="I41" s="264"/>
      <c r="J41" s="264"/>
      <c r="K41" s="264"/>
      <c r="L41" s="6"/>
    </row>
    <row r="42" spans="1:12" ht="15" x14ac:dyDescent="0.2">
      <c r="A42" s="1"/>
      <c r="B42" s="300" t="s">
        <v>282</v>
      </c>
      <c r="C42" s="264" t="s">
        <v>283</v>
      </c>
      <c r="D42" s="264"/>
      <c r="E42" s="264"/>
      <c r="F42" s="264"/>
      <c r="G42" s="264"/>
      <c r="H42" s="264"/>
      <c r="I42" s="264"/>
      <c r="J42" s="264"/>
      <c r="K42" s="264"/>
      <c r="L42" s="6"/>
    </row>
    <row r="43" spans="1:12" ht="15" x14ac:dyDescent="0.2">
      <c r="A43" s="1"/>
      <c r="B43" s="264"/>
      <c r="C43" s="264" t="s">
        <v>284</v>
      </c>
      <c r="D43" s="264"/>
      <c r="E43" s="264"/>
      <c r="F43" s="264"/>
      <c r="G43" s="264"/>
      <c r="H43" s="264"/>
      <c r="I43" s="264"/>
      <c r="J43" s="264"/>
      <c r="K43" s="264"/>
      <c r="L43" s="6"/>
    </row>
    <row r="44" spans="1:12" ht="15" x14ac:dyDescent="0.2">
      <c r="A44" s="1"/>
      <c r="B44" s="264"/>
      <c r="C44" s="264" t="s">
        <v>285</v>
      </c>
      <c r="D44" s="264"/>
      <c r="E44" s="264"/>
      <c r="F44" s="264"/>
      <c r="G44" s="264"/>
      <c r="H44" s="264"/>
      <c r="I44" s="264"/>
      <c r="J44" s="264"/>
      <c r="K44" s="264"/>
      <c r="L44" s="6"/>
    </row>
    <row r="45" spans="1:12" ht="15" x14ac:dyDescent="0.2">
      <c r="A45" s="1"/>
      <c r="B45" s="300" t="s">
        <v>282</v>
      </c>
      <c r="C45" s="264" t="s">
        <v>286</v>
      </c>
      <c r="D45" s="264"/>
      <c r="E45" s="264"/>
      <c r="F45" s="264"/>
      <c r="G45" s="264"/>
      <c r="H45" s="264"/>
      <c r="I45" s="264"/>
      <c r="J45" s="264"/>
      <c r="K45" s="264"/>
      <c r="L45" s="6"/>
    </row>
    <row r="46" spans="1:12" ht="15" x14ac:dyDescent="0.2">
      <c r="A46" s="1"/>
      <c r="B46" s="300" t="s">
        <v>282</v>
      </c>
      <c r="C46" s="264" t="s">
        <v>287</v>
      </c>
      <c r="D46" s="264"/>
      <c r="E46" s="264"/>
      <c r="F46" s="264"/>
      <c r="G46" s="264"/>
      <c r="H46" s="264"/>
      <c r="I46" s="264"/>
      <c r="J46" s="264"/>
      <c r="K46" s="264"/>
      <c r="L46" s="6"/>
    </row>
    <row r="47" spans="1:12" ht="15" x14ac:dyDescent="0.2">
      <c r="A47" s="1"/>
      <c r="B47" s="264"/>
      <c r="C47" s="264" t="s">
        <v>288</v>
      </c>
      <c r="D47" s="264"/>
      <c r="E47" s="264"/>
      <c r="F47" s="264"/>
      <c r="G47" s="264"/>
      <c r="H47" s="264"/>
      <c r="I47" s="264"/>
      <c r="J47" s="264"/>
      <c r="K47" s="264"/>
      <c r="L47" s="6"/>
    </row>
    <row r="48" spans="1:12" ht="15" x14ac:dyDescent="0.2">
      <c r="A48" s="1"/>
      <c r="B48" s="264"/>
      <c r="C48" s="264" t="s">
        <v>289</v>
      </c>
      <c r="D48" s="264"/>
      <c r="E48" s="264"/>
      <c r="F48" s="264"/>
      <c r="G48" s="264"/>
      <c r="H48" s="264"/>
      <c r="I48" s="264"/>
      <c r="J48" s="264"/>
      <c r="K48" s="264"/>
      <c r="L48" s="6"/>
    </row>
    <row r="49" spans="1:12" ht="15" x14ac:dyDescent="0.2">
      <c r="A49" s="2"/>
      <c r="B49" s="316"/>
      <c r="C49" s="316"/>
      <c r="D49" s="316"/>
      <c r="E49" s="316"/>
      <c r="F49" s="316"/>
      <c r="G49" s="316"/>
      <c r="H49" s="316"/>
      <c r="I49" s="316"/>
      <c r="J49" s="316"/>
      <c r="K49" s="316"/>
      <c r="L49" s="8"/>
    </row>
    <row r="50" spans="1:12" ht="6.75" customHeight="1" x14ac:dyDescent="0.2">
      <c r="A50" s="25"/>
      <c r="B50" s="317"/>
      <c r="C50" s="317"/>
      <c r="D50" s="317"/>
      <c r="E50" s="317"/>
      <c r="F50" s="317"/>
      <c r="G50" s="317"/>
      <c r="H50" s="317"/>
      <c r="I50" s="317"/>
      <c r="J50" s="317"/>
      <c r="K50" s="317"/>
      <c r="L50" s="5"/>
    </row>
    <row r="51" spans="1:12" ht="15" x14ac:dyDescent="0.2">
      <c r="A51" s="1"/>
      <c r="B51" s="303" t="s">
        <v>290</v>
      </c>
      <c r="C51" s="264"/>
      <c r="D51" s="264"/>
      <c r="E51" s="264"/>
      <c r="F51" s="264"/>
      <c r="G51" s="264"/>
      <c r="H51" s="264"/>
      <c r="I51" s="264"/>
      <c r="J51" s="264"/>
      <c r="K51" s="264"/>
      <c r="L51" s="6"/>
    </row>
    <row r="52" spans="1:12" ht="15.75" x14ac:dyDescent="0.25">
      <c r="A52" s="1"/>
      <c r="B52" s="264" t="s">
        <v>291</v>
      </c>
      <c r="C52" s="264"/>
      <c r="D52" s="264"/>
      <c r="E52" s="264"/>
      <c r="F52" s="264"/>
      <c r="G52" s="264"/>
      <c r="H52" s="264"/>
      <c r="I52" s="264"/>
      <c r="J52" s="264"/>
      <c r="K52" s="264"/>
      <c r="L52" s="6"/>
    </row>
    <row r="53" spans="1:12" ht="15" x14ac:dyDescent="0.2">
      <c r="A53" s="1"/>
      <c r="B53" s="300" t="s">
        <v>282</v>
      </c>
      <c r="C53" s="264" t="s">
        <v>292</v>
      </c>
      <c r="D53" s="264"/>
      <c r="E53" s="264"/>
      <c r="F53" s="264"/>
      <c r="G53" s="264"/>
      <c r="H53" s="264"/>
      <c r="I53" s="264"/>
      <c r="J53" s="264"/>
      <c r="K53" s="264"/>
      <c r="L53" s="6"/>
    </row>
    <row r="54" spans="1:12" ht="15.75" x14ac:dyDescent="0.25">
      <c r="A54" s="1"/>
      <c r="B54" s="264"/>
      <c r="C54" s="264" t="s">
        <v>293</v>
      </c>
      <c r="D54" s="264"/>
      <c r="E54" s="264"/>
      <c r="F54" s="264"/>
      <c r="G54" s="264"/>
      <c r="H54" s="264"/>
      <c r="I54" s="264"/>
      <c r="J54" s="264"/>
      <c r="K54" s="264"/>
      <c r="L54" s="6"/>
    </row>
    <row r="55" spans="1:12" ht="15" x14ac:dyDescent="0.2">
      <c r="A55" s="1"/>
      <c r="B55" s="264"/>
      <c r="C55" s="264" t="s">
        <v>294</v>
      </c>
      <c r="D55" s="264"/>
      <c r="E55" s="264"/>
      <c r="F55" s="264"/>
      <c r="G55" s="264"/>
      <c r="H55" s="264"/>
      <c r="I55" s="264"/>
      <c r="J55" s="264"/>
      <c r="K55" s="264"/>
      <c r="L55" s="6"/>
    </row>
    <row r="56" spans="1:12" ht="15.75" x14ac:dyDescent="0.25">
      <c r="A56" s="1"/>
      <c r="B56" s="300" t="s">
        <v>282</v>
      </c>
      <c r="C56" s="264" t="s">
        <v>295</v>
      </c>
      <c r="D56" s="264"/>
      <c r="E56" s="264"/>
      <c r="F56" s="264"/>
      <c r="G56" s="264"/>
      <c r="H56" s="264"/>
      <c r="I56" s="264"/>
      <c r="J56" s="264"/>
      <c r="K56" s="264"/>
      <c r="L56" s="6"/>
    </row>
    <row r="57" spans="1:12" ht="15" x14ac:dyDescent="0.2">
      <c r="A57" s="1"/>
      <c r="B57" s="264"/>
      <c r="C57" s="264" t="s">
        <v>296</v>
      </c>
      <c r="D57" s="264"/>
      <c r="E57" s="264"/>
      <c r="F57" s="264"/>
      <c r="G57" s="264"/>
      <c r="H57" s="264"/>
      <c r="I57" s="264"/>
      <c r="J57" s="264"/>
      <c r="K57" s="264"/>
      <c r="L57" s="6"/>
    </row>
    <row r="58" spans="1:12" ht="15" x14ac:dyDescent="0.2">
      <c r="A58" s="1"/>
      <c r="B58" s="300" t="s">
        <v>282</v>
      </c>
      <c r="C58" s="264" t="s">
        <v>297</v>
      </c>
      <c r="D58" s="264"/>
      <c r="E58" s="264"/>
      <c r="F58" s="264"/>
      <c r="G58" s="264"/>
      <c r="H58" s="264"/>
      <c r="I58" s="264"/>
      <c r="J58" s="264"/>
      <c r="K58" s="264"/>
      <c r="L58" s="6"/>
    </row>
    <row r="59" spans="1:12" ht="15" x14ac:dyDescent="0.2">
      <c r="A59" s="1"/>
      <c r="B59" s="264"/>
      <c r="C59" s="264" t="s">
        <v>298</v>
      </c>
      <c r="D59" s="264"/>
      <c r="E59" s="264"/>
      <c r="F59" s="264"/>
      <c r="G59" s="264"/>
      <c r="H59" s="264"/>
      <c r="I59" s="264"/>
      <c r="J59" s="264"/>
      <c r="K59" s="264"/>
      <c r="L59" s="6"/>
    </row>
    <row r="60" spans="1:12" ht="10.5" customHeight="1" x14ac:dyDescent="0.2">
      <c r="A60" s="1"/>
      <c r="B60" s="264"/>
      <c r="C60" s="264"/>
      <c r="D60" s="264"/>
      <c r="E60" s="264"/>
      <c r="F60" s="264"/>
      <c r="G60" s="264"/>
      <c r="H60" s="264"/>
      <c r="I60" s="264"/>
      <c r="J60" s="264"/>
      <c r="K60" s="264"/>
      <c r="L60" s="6"/>
    </row>
    <row r="61" spans="1:12" ht="15.75" x14ac:dyDescent="0.25">
      <c r="A61" s="1"/>
      <c r="B61" s="264" t="s">
        <v>299</v>
      </c>
      <c r="C61" s="264"/>
      <c r="D61" s="264"/>
      <c r="E61" s="264"/>
      <c r="F61" s="264"/>
      <c r="G61" s="264"/>
      <c r="H61" s="264"/>
      <c r="I61" s="264"/>
      <c r="J61" s="264"/>
      <c r="K61" s="264"/>
      <c r="L61" s="6"/>
    </row>
    <row r="62" spans="1:12" ht="15.75" x14ac:dyDescent="0.25">
      <c r="A62" s="1"/>
      <c r="B62" s="300" t="s">
        <v>282</v>
      </c>
      <c r="C62" s="264" t="s">
        <v>300</v>
      </c>
      <c r="D62" s="264"/>
      <c r="E62" s="264"/>
      <c r="F62" s="264"/>
      <c r="G62" s="264"/>
      <c r="H62" s="264"/>
      <c r="I62" s="264"/>
      <c r="J62" s="264"/>
      <c r="K62" s="264"/>
      <c r="L62" s="6"/>
    </row>
    <row r="63" spans="1:12" ht="15" x14ac:dyDescent="0.2">
      <c r="A63" s="1"/>
      <c r="B63" s="264"/>
      <c r="C63" s="264" t="s">
        <v>301</v>
      </c>
      <c r="D63" s="264"/>
      <c r="E63" s="264"/>
      <c r="F63" s="264"/>
      <c r="G63" s="264"/>
      <c r="H63" s="264"/>
      <c r="I63" s="264"/>
      <c r="J63" s="264"/>
      <c r="K63" s="264"/>
      <c r="L63" s="6"/>
    </row>
    <row r="64" spans="1:12" ht="15" x14ac:dyDescent="0.2">
      <c r="A64" s="1"/>
      <c r="B64" s="264"/>
      <c r="C64" s="264" t="s">
        <v>302</v>
      </c>
      <c r="D64" s="264"/>
      <c r="E64" s="264"/>
      <c r="F64" s="264"/>
      <c r="G64" s="264"/>
      <c r="H64" s="264"/>
      <c r="I64" s="264"/>
      <c r="J64" s="264"/>
      <c r="K64" s="264"/>
      <c r="L64" s="6"/>
    </row>
    <row r="65" spans="1:12" ht="15" x14ac:dyDescent="0.2">
      <c r="A65" s="1"/>
      <c r="B65" s="264"/>
      <c r="C65" s="264" t="s">
        <v>303</v>
      </c>
      <c r="D65" s="264"/>
      <c r="E65" s="264"/>
      <c r="F65" s="264"/>
      <c r="G65" s="264"/>
      <c r="H65" s="264"/>
      <c r="I65" s="264"/>
      <c r="J65" s="264"/>
      <c r="K65" s="264"/>
      <c r="L65" s="6"/>
    </row>
    <row r="66" spans="1:12" ht="7.5" customHeight="1" x14ac:dyDescent="0.2">
      <c r="A66" s="1"/>
      <c r="B66" s="264"/>
      <c r="C66" s="264"/>
      <c r="D66" s="264"/>
      <c r="E66" s="264"/>
      <c r="F66" s="264"/>
      <c r="G66" s="264"/>
      <c r="H66" s="264"/>
      <c r="I66" s="264"/>
      <c r="J66" s="264"/>
      <c r="K66" s="264"/>
      <c r="L66" s="6"/>
    </row>
    <row r="67" spans="1:12" ht="15.75" x14ac:dyDescent="0.25">
      <c r="A67" s="1"/>
      <c r="B67" s="48" t="s">
        <v>304</v>
      </c>
      <c r="C67" s="264"/>
      <c r="D67" s="264"/>
      <c r="E67" s="264"/>
      <c r="F67" s="264"/>
      <c r="G67" s="264"/>
      <c r="H67" s="264"/>
      <c r="I67" s="264"/>
      <c r="J67" s="264"/>
      <c r="K67" s="264"/>
      <c r="L67" s="6"/>
    </row>
    <row r="68" spans="1:12" ht="15.75" x14ac:dyDescent="0.25">
      <c r="A68" s="1"/>
      <c r="B68" s="48" t="s">
        <v>305</v>
      </c>
      <c r="C68" s="264"/>
      <c r="D68" s="264"/>
      <c r="E68" s="264"/>
      <c r="F68" s="264"/>
      <c r="G68" s="264"/>
      <c r="H68" s="264"/>
      <c r="I68" s="264"/>
      <c r="J68" s="264"/>
      <c r="K68" s="264"/>
      <c r="L68" s="6"/>
    </row>
    <row r="69" spans="1:12" ht="7.5" customHeight="1" x14ac:dyDescent="0.2">
      <c r="A69" s="1"/>
      <c r="B69" s="264"/>
      <c r="C69" s="264"/>
      <c r="D69" s="264"/>
      <c r="E69" s="264"/>
      <c r="F69" s="264"/>
      <c r="G69" s="264"/>
      <c r="H69" s="264"/>
      <c r="I69" s="264"/>
      <c r="J69" s="264"/>
      <c r="K69" s="264"/>
      <c r="L69" s="6"/>
    </row>
    <row r="70" spans="1:12" ht="15" x14ac:dyDescent="0.2">
      <c r="A70" s="1"/>
      <c r="B70" s="264" t="s">
        <v>306</v>
      </c>
      <c r="C70" s="264"/>
      <c r="D70" s="264"/>
      <c r="E70" s="264"/>
      <c r="F70" s="264"/>
      <c r="G70" s="264"/>
      <c r="H70" s="264"/>
      <c r="I70" s="264"/>
      <c r="J70" s="264"/>
      <c r="K70" s="264"/>
      <c r="L70" s="6"/>
    </row>
    <row r="71" spans="1:12" ht="15" x14ac:dyDescent="0.2">
      <c r="A71" s="1"/>
      <c r="B71" s="264" t="s">
        <v>307</v>
      </c>
      <c r="C71" s="264"/>
      <c r="D71" s="264"/>
      <c r="E71" s="264"/>
      <c r="F71" s="264"/>
      <c r="G71" s="264"/>
      <c r="H71" s="264"/>
      <c r="I71" s="264"/>
      <c r="J71" s="264"/>
      <c r="K71" s="264"/>
      <c r="L71" s="6"/>
    </row>
    <row r="72" spans="1:12" ht="15" x14ac:dyDescent="0.2">
      <c r="A72" s="1"/>
      <c r="B72" s="264" t="s">
        <v>308</v>
      </c>
      <c r="C72" s="264"/>
      <c r="D72" s="264"/>
      <c r="E72" s="264"/>
      <c r="F72" s="264"/>
      <c r="G72" s="264"/>
      <c r="H72" s="264"/>
      <c r="I72" s="264"/>
      <c r="J72" s="264"/>
      <c r="K72" s="264"/>
      <c r="L72" s="6"/>
    </row>
    <row r="73" spans="1:12" ht="15" x14ac:dyDescent="0.2">
      <c r="A73" s="1"/>
      <c r="B73" s="264" t="s">
        <v>309</v>
      </c>
      <c r="C73" s="264"/>
      <c r="D73" s="264"/>
      <c r="E73" s="264"/>
      <c r="F73" s="264"/>
      <c r="G73" s="264"/>
      <c r="H73" s="264"/>
      <c r="I73" s="264"/>
      <c r="J73" s="264"/>
      <c r="K73" s="264"/>
      <c r="L73" s="6"/>
    </row>
    <row r="74" spans="1:12" ht="15" x14ac:dyDescent="0.2">
      <c r="A74" s="1"/>
      <c r="B74" s="264" t="s">
        <v>310</v>
      </c>
      <c r="C74" s="264"/>
      <c r="D74" s="264"/>
      <c r="E74" s="264"/>
      <c r="F74" s="264"/>
      <c r="G74" s="264"/>
      <c r="H74" s="264"/>
      <c r="I74" s="264"/>
      <c r="J74" s="264"/>
      <c r="K74" s="264"/>
      <c r="L74" s="6"/>
    </row>
    <row r="75" spans="1:12" ht="15" x14ac:dyDescent="0.2">
      <c r="A75" s="1"/>
      <c r="B75" s="264" t="s">
        <v>311</v>
      </c>
      <c r="C75" s="264"/>
      <c r="D75" s="264"/>
      <c r="E75" s="264"/>
      <c r="F75" s="264"/>
      <c r="G75" s="264"/>
      <c r="H75" s="264"/>
      <c r="I75" s="264"/>
      <c r="J75" s="264"/>
      <c r="K75" s="264"/>
      <c r="L75" s="6"/>
    </row>
    <row r="76" spans="1:12" ht="15" x14ac:dyDescent="0.2">
      <c r="A76" s="1"/>
      <c r="B76" s="264" t="s">
        <v>312</v>
      </c>
      <c r="C76" s="264"/>
      <c r="D76" s="264"/>
      <c r="E76" s="264"/>
      <c r="F76" s="264"/>
      <c r="G76" s="264"/>
      <c r="H76" s="264"/>
      <c r="I76" s="264"/>
      <c r="J76" s="264"/>
      <c r="K76" s="264"/>
      <c r="L76" s="6"/>
    </row>
    <row r="77" spans="1:12" ht="6.75" customHeight="1" x14ac:dyDescent="0.2">
      <c r="A77" s="1"/>
      <c r="B77" s="264"/>
      <c r="C77" s="264"/>
      <c r="D77" s="264"/>
      <c r="E77" s="264"/>
      <c r="F77" s="264"/>
      <c r="G77" s="264"/>
      <c r="H77" s="264"/>
      <c r="I77" s="264"/>
      <c r="J77" s="264"/>
      <c r="K77" s="264"/>
      <c r="L77" s="6"/>
    </row>
    <row r="78" spans="1:12" ht="15" x14ac:dyDescent="0.2">
      <c r="A78" s="1"/>
      <c r="B78" s="303" t="s">
        <v>313</v>
      </c>
      <c r="C78" s="264"/>
      <c r="D78" s="264"/>
      <c r="E78" s="264"/>
      <c r="F78" s="264"/>
      <c r="G78" s="264"/>
      <c r="H78" s="264"/>
      <c r="I78" s="264"/>
      <c r="J78" s="264"/>
      <c r="K78" s="264"/>
      <c r="L78" s="6"/>
    </row>
    <row r="79" spans="1:12" ht="15" x14ac:dyDescent="0.2">
      <c r="A79" s="1"/>
      <c r="B79" s="264" t="s">
        <v>314</v>
      </c>
      <c r="C79" s="264"/>
      <c r="D79" s="264"/>
      <c r="E79" s="264"/>
      <c r="F79" s="264"/>
      <c r="G79" s="264"/>
      <c r="H79" s="264"/>
      <c r="I79" s="264"/>
      <c r="J79" s="264"/>
      <c r="K79" s="264"/>
      <c r="L79" s="6"/>
    </row>
    <row r="80" spans="1:12" ht="15" x14ac:dyDescent="0.2">
      <c r="A80" s="1"/>
      <c r="B80" s="264" t="s">
        <v>315</v>
      </c>
      <c r="C80" s="264"/>
      <c r="D80" s="264"/>
      <c r="E80" s="264"/>
      <c r="F80" s="264"/>
      <c r="G80" s="264"/>
      <c r="H80" s="264"/>
      <c r="I80" s="264"/>
      <c r="J80" s="264"/>
      <c r="K80" s="264"/>
      <c r="L80" s="6"/>
    </row>
    <row r="81" spans="1:12" ht="15" x14ac:dyDescent="0.2">
      <c r="A81" s="1"/>
      <c r="B81" s="264" t="s">
        <v>316</v>
      </c>
      <c r="C81" s="264"/>
      <c r="D81" s="264"/>
      <c r="E81" s="264"/>
      <c r="F81" s="264"/>
      <c r="G81" s="264"/>
      <c r="H81" s="264"/>
      <c r="I81" s="264"/>
      <c r="J81" s="264"/>
      <c r="K81" s="264"/>
      <c r="L81" s="6"/>
    </row>
    <row r="82" spans="1:12" ht="15" x14ac:dyDescent="0.2">
      <c r="A82" s="1"/>
      <c r="B82" s="264" t="s">
        <v>317</v>
      </c>
      <c r="C82" s="264"/>
      <c r="D82" s="264"/>
      <c r="E82" s="264"/>
      <c r="F82" s="264"/>
      <c r="G82" s="264"/>
      <c r="H82" s="264"/>
      <c r="I82" s="264"/>
      <c r="J82" s="264"/>
      <c r="K82" s="264"/>
      <c r="L82" s="6"/>
    </row>
    <row r="83" spans="1:12" ht="9" customHeight="1" x14ac:dyDescent="0.2">
      <c r="A83" s="1"/>
      <c r="B83" s="264"/>
      <c r="C83" s="264"/>
      <c r="D83" s="264"/>
      <c r="E83" s="264"/>
      <c r="F83" s="264"/>
      <c r="G83" s="264"/>
      <c r="H83" s="264"/>
      <c r="I83" s="264"/>
      <c r="J83" s="264"/>
      <c r="K83" s="264"/>
      <c r="L83" s="6"/>
    </row>
    <row r="84" spans="1:12" ht="15" x14ac:dyDescent="0.2">
      <c r="A84" s="1"/>
      <c r="B84" s="264" t="s">
        <v>318</v>
      </c>
      <c r="C84" s="264"/>
      <c r="D84" s="264"/>
      <c r="E84" s="264"/>
      <c r="F84" s="264"/>
      <c r="G84" s="264"/>
      <c r="H84" s="264"/>
      <c r="I84" s="264"/>
      <c r="J84" s="264"/>
      <c r="K84" s="264"/>
      <c r="L84" s="6"/>
    </row>
    <row r="85" spans="1:12" ht="15" x14ac:dyDescent="0.2">
      <c r="A85" s="1"/>
      <c r="B85" s="264" t="s">
        <v>319</v>
      </c>
      <c r="C85" s="264"/>
      <c r="D85" s="264"/>
      <c r="E85" s="264"/>
      <c r="F85" s="264"/>
      <c r="G85" s="264"/>
      <c r="H85" s="264"/>
      <c r="I85" s="264"/>
      <c r="J85" s="264"/>
      <c r="K85" s="264"/>
      <c r="L85" s="6"/>
    </row>
    <row r="86" spans="1:12" ht="15" x14ac:dyDescent="0.2">
      <c r="A86" s="1"/>
      <c r="B86" s="264" t="s">
        <v>320</v>
      </c>
      <c r="C86" s="264"/>
      <c r="D86" s="264"/>
      <c r="E86" s="264"/>
      <c r="F86" s="264"/>
      <c r="G86" s="264"/>
      <c r="H86" s="264"/>
      <c r="I86" s="264"/>
      <c r="J86" s="264"/>
      <c r="K86" s="264"/>
      <c r="L86" s="6"/>
    </row>
    <row r="87" spans="1:12" ht="9.75" customHeight="1" x14ac:dyDescent="0.2">
      <c r="A87" s="1"/>
      <c r="B87" s="264"/>
      <c r="C87" s="264"/>
      <c r="D87" s="264"/>
      <c r="E87" s="264"/>
      <c r="F87" s="264"/>
      <c r="G87" s="264"/>
      <c r="H87" s="264"/>
      <c r="I87" s="264"/>
      <c r="J87" s="264"/>
      <c r="K87" s="264"/>
      <c r="L87" s="6"/>
    </row>
    <row r="88" spans="1:12" ht="15" x14ac:dyDescent="0.2">
      <c r="A88" s="1"/>
      <c r="B88" s="264" t="s">
        <v>321</v>
      </c>
      <c r="C88" s="264"/>
      <c r="D88" s="264"/>
      <c r="E88" s="264"/>
      <c r="F88" s="264"/>
      <c r="G88" s="264"/>
      <c r="H88" s="264"/>
      <c r="I88" s="264"/>
      <c r="J88" s="264"/>
      <c r="K88" s="264"/>
      <c r="L88" s="6"/>
    </row>
    <row r="89" spans="1:12" ht="15" x14ac:dyDescent="0.2">
      <c r="A89" s="1"/>
      <c r="B89" s="264" t="s">
        <v>322</v>
      </c>
      <c r="C89" s="264"/>
      <c r="D89" s="264"/>
      <c r="E89" s="264"/>
      <c r="F89" s="264"/>
      <c r="G89" s="264"/>
      <c r="H89" s="264"/>
      <c r="I89" s="264"/>
      <c r="J89" s="264"/>
      <c r="K89" s="264"/>
      <c r="L89" s="6"/>
    </row>
    <row r="90" spans="1:12" ht="15" x14ac:dyDescent="0.2">
      <c r="A90" s="1"/>
      <c r="B90" s="301" t="s">
        <v>323</v>
      </c>
      <c r="C90" s="264" t="s">
        <v>324</v>
      </c>
      <c r="D90" s="264"/>
      <c r="E90" s="264"/>
      <c r="F90" s="264"/>
      <c r="G90" s="264"/>
      <c r="H90" s="264"/>
      <c r="I90" s="264"/>
      <c r="J90" s="264"/>
      <c r="K90" s="264"/>
      <c r="L90" s="6"/>
    </row>
    <row r="91" spans="1:12" ht="15" x14ac:dyDescent="0.2">
      <c r="A91" s="1"/>
      <c r="B91" s="264"/>
      <c r="C91" s="264" t="s">
        <v>325</v>
      </c>
      <c r="D91" s="264"/>
      <c r="E91" s="264"/>
      <c r="F91" s="264"/>
      <c r="G91" s="264"/>
      <c r="H91" s="264"/>
      <c r="I91" s="264"/>
      <c r="J91" s="264"/>
      <c r="K91" s="264"/>
      <c r="L91" s="6"/>
    </row>
    <row r="92" spans="1:12" ht="15" x14ac:dyDescent="0.2">
      <c r="A92" s="1"/>
      <c r="B92" s="264"/>
      <c r="C92" s="264" t="s">
        <v>326</v>
      </c>
      <c r="D92" s="264"/>
      <c r="E92" s="264"/>
      <c r="F92" s="264"/>
      <c r="G92" s="264"/>
      <c r="H92" s="264"/>
      <c r="I92" s="264"/>
      <c r="J92" s="264"/>
      <c r="K92" s="264"/>
      <c r="L92" s="6"/>
    </row>
    <row r="93" spans="1:12" ht="15" x14ac:dyDescent="0.2">
      <c r="A93" s="1"/>
      <c r="B93" s="264"/>
      <c r="C93" s="264" t="s">
        <v>327</v>
      </c>
      <c r="D93" s="264"/>
      <c r="E93" s="264"/>
      <c r="F93" s="264"/>
      <c r="G93" s="264"/>
      <c r="H93" s="264"/>
      <c r="I93" s="264"/>
      <c r="J93" s="264"/>
      <c r="K93" s="264"/>
      <c r="L93" s="6"/>
    </row>
    <row r="94" spans="1:12" ht="15" x14ac:dyDescent="0.2">
      <c r="A94" s="1"/>
      <c r="B94" s="264"/>
      <c r="C94" s="264" t="s">
        <v>328</v>
      </c>
      <c r="D94" s="264"/>
      <c r="E94" s="264"/>
      <c r="F94" s="264"/>
      <c r="G94" s="264"/>
      <c r="H94" s="264"/>
      <c r="I94" s="264"/>
      <c r="J94" s="264"/>
      <c r="K94" s="264"/>
      <c r="L94" s="6"/>
    </row>
    <row r="95" spans="1:12" ht="8.25" customHeight="1" x14ac:dyDescent="0.2">
      <c r="A95" s="1"/>
      <c r="B95" s="264"/>
      <c r="C95" s="264"/>
      <c r="D95" s="264"/>
      <c r="E95" s="264"/>
      <c r="F95" s="264"/>
      <c r="G95" s="264"/>
      <c r="H95" s="264"/>
      <c r="I95" s="264"/>
      <c r="J95" s="264"/>
      <c r="K95" s="264"/>
      <c r="L95" s="6"/>
    </row>
    <row r="96" spans="1:12" ht="15" x14ac:dyDescent="0.2">
      <c r="A96" s="1"/>
      <c r="B96" s="301" t="s">
        <v>329</v>
      </c>
      <c r="C96" s="264" t="s">
        <v>330</v>
      </c>
      <c r="D96" s="264"/>
      <c r="E96" s="264"/>
      <c r="F96" s="264"/>
      <c r="G96" s="264"/>
      <c r="H96" s="264"/>
      <c r="I96" s="264"/>
      <c r="J96" s="264"/>
      <c r="K96" s="264"/>
      <c r="L96" s="6"/>
    </row>
    <row r="97" spans="1:12" ht="15" x14ac:dyDescent="0.2">
      <c r="A97" s="1"/>
      <c r="B97" s="264"/>
      <c r="C97" s="264" t="s">
        <v>331</v>
      </c>
      <c r="D97" s="264"/>
      <c r="E97" s="264"/>
      <c r="F97" s="264"/>
      <c r="G97" s="264"/>
      <c r="H97" s="264"/>
      <c r="I97" s="264"/>
      <c r="J97" s="264"/>
      <c r="K97" s="264"/>
      <c r="L97" s="6"/>
    </row>
    <row r="98" spans="1:12" ht="15" x14ac:dyDescent="0.2">
      <c r="A98" s="1"/>
      <c r="B98" s="264"/>
      <c r="C98" s="264" t="s">
        <v>861</v>
      </c>
      <c r="D98" s="264"/>
      <c r="E98" s="264"/>
      <c r="F98" s="264"/>
      <c r="G98" s="264"/>
      <c r="H98" s="264"/>
      <c r="I98" s="264"/>
      <c r="J98" s="264"/>
      <c r="K98" s="264"/>
      <c r="L98" s="6"/>
    </row>
    <row r="99" spans="1:12" ht="15" x14ac:dyDescent="0.2">
      <c r="A99" s="1"/>
      <c r="B99" s="264"/>
      <c r="C99" s="264" t="s">
        <v>332</v>
      </c>
      <c r="D99" s="264"/>
      <c r="E99" s="264"/>
      <c r="F99" s="264"/>
      <c r="G99" s="264"/>
      <c r="H99" s="264"/>
      <c r="I99" s="264"/>
      <c r="J99" s="264"/>
      <c r="K99" s="264"/>
      <c r="L99" s="6"/>
    </row>
    <row r="100" spans="1:12" ht="15" x14ac:dyDescent="0.2">
      <c r="A100" s="1"/>
      <c r="B100" s="264"/>
      <c r="C100" s="264" t="s">
        <v>333</v>
      </c>
      <c r="D100" s="264"/>
      <c r="E100" s="264"/>
      <c r="F100" s="264"/>
      <c r="G100" s="264"/>
      <c r="H100" s="264"/>
      <c r="I100" s="264"/>
      <c r="J100" s="264"/>
      <c r="K100" s="264"/>
      <c r="L100" s="6"/>
    </row>
    <row r="101" spans="1:12" ht="15" x14ac:dyDescent="0.2">
      <c r="A101" s="1"/>
      <c r="B101" s="264"/>
      <c r="C101" s="264" t="s">
        <v>334</v>
      </c>
      <c r="D101" s="264"/>
      <c r="E101" s="264"/>
      <c r="F101" s="264"/>
      <c r="G101" s="264"/>
      <c r="H101" s="264"/>
      <c r="I101" s="264"/>
      <c r="J101" s="264"/>
      <c r="K101" s="264"/>
      <c r="L101" s="6"/>
    </row>
    <row r="102" spans="1:12" ht="15" x14ac:dyDescent="0.2">
      <c r="A102" s="1"/>
      <c r="B102" s="264"/>
      <c r="C102" s="264" t="s">
        <v>335</v>
      </c>
      <c r="D102" s="264"/>
      <c r="E102" s="264"/>
      <c r="F102" s="264"/>
      <c r="G102" s="264"/>
      <c r="H102" s="264"/>
      <c r="I102" s="264"/>
      <c r="J102" s="264"/>
      <c r="K102" s="264"/>
      <c r="L102" s="6"/>
    </row>
    <row r="103" spans="1:12" ht="15" x14ac:dyDescent="0.2">
      <c r="A103" s="1"/>
      <c r="B103" s="264"/>
      <c r="C103" s="264" t="s">
        <v>336</v>
      </c>
      <c r="D103" s="264"/>
      <c r="E103" s="264"/>
      <c r="F103" s="264"/>
      <c r="G103" s="264"/>
      <c r="H103" s="264"/>
      <c r="I103" s="264"/>
      <c r="J103" s="264"/>
      <c r="K103" s="264"/>
      <c r="L103" s="6"/>
    </row>
    <row r="104" spans="1:12" ht="15" x14ac:dyDescent="0.2">
      <c r="A104" s="2"/>
      <c r="B104" s="316"/>
      <c r="C104" s="316"/>
      <c r="D104" s="316"/>
      <c r="E104" s="316"/>
      <c r="F104" s="316"/>
      <c r="G104" s="316"/>
      <c r="H104" s="316"/>
      <c r="I104" s="316"/>
      <c r="J104" s="316"/>
      <c r="K104" s="316"/>
      <c r="L104" s="8"/>
    </row>
    <row r="105" spans="1:12" ht="15" x14ac:dyDescent="0.2">
      <c r="A105" s="25"/>
      <c r="B105" s="317"/>
      <c r="C105" s="317"/>
      <c r="D105" s="317"/>
      <c r="E105" s="317"/>
      <c r="F105" s="317"/>
      <c r="G105" s="317"/>
      <c r="H105" s="317"/>
      <c r="I105" s="317"/>
      <c r="J105" s="317"/>
      <c r="K105" s="317"/>
      <c r="L105" s="5"/>
    </row>
    <row r="106" spans="1:12" ht="15" x14ac:dyDescent="0.2">
      <c r="A106" s="1"/>
      <c r="B106" s="301" t="s">
        <v>337</v>
      </c>
      <c r="C106" s="264" t="s">
        <v>338</v>
      </c>
      <c r="D106" s="264"/>
      <c r="E106" s="264"/>
      <c r="F106" s="264"/>
      <c r="G106" s="264"/>
      <c r="H106" s="264"/>
      <c r="I106" s="264"/>
      <c r="J106" s="264"/>
      <c r="K106" s="264"/>
      <c r="L106" s="6"/>
    </row>
    <row r="107" spans="1:12" ht="15" x14ac:dyDescent="0.2">
      <c r="A107" s="1"/>
      <c r="B107" s="264"/>
      <c r="C107" s="264" t="s">
        <v>339</v>
      </c>
      <c r="D107" s="264"/>
      <c r="E107" s="264"/>
      <c r="F107" s="264"/>
      <c r="G107" s="264"/>
      <c r="H107" s="264"/>
      <c r="I107" s="264"/>
      <c r="J107" s="264"/>
      <c r="K107" s="264"/>
      <c r="L107" s="6"/>
    </row>
    <row r="108" spans="1:12" ht="15" x14ac:dyDescent="0.2">
      <c r="A108" s="1"/>
      <c r="B108" s="264"/>
      <c r="C108" s="264" t="s">
        <v>340</v>
      </c>
      <c r="D108" s="264"/>
      <c r="E108" s="264"/>
      <c r="F108" s="264"/>
      <c r="G108" s="264"/>
      <c r="H108" s="264"/>
      <c r="I108" s="264"/>
      <c r="J108" s="264"/>
      <c r="K108" s="264"/>
      <c r="L108" s="6"/>
    </row>
    <row r="109" spans="1:12" ht="15" x14ac:dyDescent="0.2">
      <c r="A109" s="1"/>
      <c r="B109" s="264"/>
      <c r="C109" s="264"/>
      <c r="D109" s="264"/>
      <c r="E109" s="264"/>
      <c r="F109" s="264"/>
      <c r="G109" s="264"/>
      <c r="H109" s="264"/>
      <c r="I109" s="264"/>
      <c r="J109" s="264"/>
      <c r="K109" s="264"/>
      <c r="L109" s="6"/>
    </row>
    <row r="110" spans="1:12" ht="15" x14ac:dyDescent="0.2">
      <c r="A110" s="1"/>
      <c r="B110" s="264"/>
      <c r="C110" s="264" t="s">
        <v>341</v>
      </c>
      <c r="D110" s="264" t="s">
        <v>342</v>
      </c>
      <c r="E110" s="264"/>
      <c r="F110" s="264"/>
      <c r="G110" s="264"/>
      <c r="H110" s="264"/>
      <c r="I110" s="264"/>
      <c r="J110" s="264"/>
      <c r="K110" s="264"/>
      <c r="L110" s="6"/>
    </row>
    <row r="111" spans="1:12" ht="15" x14ac:dyDescent="0.2">
      <c r="A111" s="1"/>
      <c r="B111" s="264"/>
      <c r="C111" s="264"/>
      <c r="D111" s="264" t="s">
        <v>343</v>
      </c>
      <c r="E111" s="264"/>
      <c r="F111" s="264"/>
      <c r="G111" s="264"/>
      <c r="H111" s="264"/>
      <c r="I111" s="264"/>
      <c r="J111" s="264"/>
      <c r="K111" s="264"/>
      <c r="L111" s="6"/>
    </row>
    <row r="112" spans="1:12" ht="15" x14ac:dyDescent="0.2">
      <c r="A112" s="1"/>
      <c r="B112" s="264"/>
      <c r="C112" s="264"/>
      <c r="D112" s="264" t="s">
        <v>344</v>
      </c>
      <c r="E112" s="264"/>
      <c r="F112" s="264"/>
      <c r="G112" s="264"/>
      <c r="H112" s="264"/>
      <c r="I112" s="264"/>
      <c r="J112" s="264"/>
      <c r="K112" s="264"/>
      <c r="L112" s="6"/>
    </row>
    <row r="113" spans="1:12" ht="15" x14ac:dyDescent="0.2">
      <c r="A113" s="1"/>
      <c r="B113" s="264"/>
      <c r="C113" s="264"/>
      <c r="D113" s="264" t="s">
        <v>345</v>
      </c>
      <c r="E113" s="264"/>
      <c r="F113" s="264"/>
      <c r="G113" s="264"/>
      <c r="H113" s="264"/>
      <c r="I113" s="264"/>
      <c r="J113" s="264"/>
      <c r="K113" s="264"/>
      <c r="L113" s="6"/>
    </row>
    <row r="114" spans="1:12" ht="15" x14ac:dyDescent="0.2">
      <c r="A114" s="1"/>
      <c r="B114" s="264"/>
      <c r="C114" s="264"/>
      <c r="D114" s="264" t="s">
        <v>346</v>
      </c>
      <c r="E114" s="264"/>
      <c r="F114" s="264"/>
      <c r="G114" s="264"/>
      <c r="H114" s="264"/>
      <c r="I114" s="264"/>
      <c r="J114" s="264"/>
      <c r="K114" s="264"/>
      <c r="L114" s="6"/>
    </row>
    <row r="115" spans="1:12" ht="15" x14ac:dyDescent="0.2">
      <c r="A115" s="1"/>
      <c r="B115" s="264"/>
      <c r="C115" s="264"/>
      <c r="D115" s="264" t="s">
        <v>347</v>
      </c>
      <c r="E115" s="264"/>
      <c r="F115" s="264"/>
      <c r="G115" s="264"/>
      <c r="H115" s="264"/>
      <c r="I115" s="264"/>
      <c r="J115" s="264"/>
      <c r="K115" s="264"/>
      <c r="L115" s="6"/>
    </row>
    <row r="116" spans="1:12" ht="15" x14ac:dyDescent="0.2">
      <c r="A116" s="1"/>
      <c r="B116" s="264"/>
      <c r="C116" s="264"/>
      <c r="D116" s="264" t="s">
        <v>348</v>
      </c>
      <c r="E116" s="264"/>
      <c r="F116" s="264"/>
      <c r="G116" s="264"/>
      <c r="H116" s="264"/>
      <c r="I116" s="264"/>
      <c r="J116" s="264"/>
      <c r="K116" s="264"/>
      <c r="L116" s="6"/>
    </row>
    <row r="117" spans="1:12" ht="15" x14ac:dyDescent="0.2">
      <c r="A117" s="1"/>
      <c r="B117" s="264"/>
      <c r="C117" s="264"/>
      <c r="D117" s="264"/>
      <c r="E117" s="264"/>
      <c r="F117" s="264"/>
      <c r="G117" s="264"/>
      <c r="H117" s="264"/>
      <c r="I117" s="264"/>
      <c r="J117" s="264"/>
      <c r="K117" s="264"/>
      <c r="L117" s="6"/>
    </row>
    <row r="118" spans="1:12" ht="15" x14ac:dyDescent="0.2">
      <c r="A118" s="1"/>
      <c r="B118" s="264"/>
      <c r="C118" s="264" t="s">
        <v>349</v>
      </c>
      <c r="D118" s="264" t="s">
        <v>350</v>
      </c>
      <c r="E118" s="264"/>
      <c r="F118" s="264"/>
      <c r="G118" s="264"/>
      <c r="H118" s="264"/>
      <c r="I118" s="264"/>
      <c r="J118" s="264"/>
      <c r="K118" s="264"/>
      <c r="L118" s="6"/>
    </row>
    <row r="119" spans="1:12" ht="15" x14ac:dyDescent="0.2">
      <c r="A119" s="1"/>
      <c r="B119" s="264"/>
      <c r="C119" s="264"/>
      <c r="D119" s="264" t="s">
        <v>351</v>
      </c>
      <c r="E119" s="264"/>
      <c r="F119" s="264"/>
      <c r="G119" s="264"/>
      <c r="H119" s="264"/>
      <c r="I119" s="264"/>
      <c r="J119" s="264"/>
      <c r="K119" s="264"/>
      <c r="L119" s="6"/>
    </row>
    <row r="120" spans="1:12" ht="15" x14ac:dyDescent="0.2">
      <c r="A120" s="1"/>
      <c r="B120" s="264"/>
      <c r="C120" s="264"/>
      <c r="D120" s="264" t="s">
        <v>352</v>
      </c>
      <c r="E120" s="264"/>
      <c r="F120" s="264"/>
      <c r="G120" s="264"/>
      <c r="H120" s="264"/>
      <c r="I120" s="264"/>
      <c r="J120" s="264"/>
      <c r="K120" s="264"/>
      <c r="L120" s="6"/>
    </row>
    <row r="121" spans="1:12" ht="15" x14ac:dyDescent="0.2">
      <c r="A121" s="1"/>
      <c r="B121" s="264"/>
      <c r="C121" s="264"/>
      <c r="D121" s="264" t="s">
        <v>353</v>
      </c>
      <c r="E121" s="264"/>
      <c r="F121" s="264"/>
      <c r="G121" s="264"/>
      <c r="H121" s="264"/>
      <c r="I121" s="264"/>
      <c r="J121" s="264"/>
      <c r="K121" s="264"/>
      <c r="L121" s="6"/>
    </row>
    <row r="122" spans="1:12" ht="15" x14ac:dyDescent="0.2">
      <c r="A122" s="1"/>
      <c r="B122" s="264"/>
      <c r="C122" s="264"/>
      <c r="D122" s="264" t="s">
        <v>354</v>
      </c>
      <c r="E122" s="264"/>
      <c r="F122" s="264"/>
      <c r="G122" s="264"/>
      <c r="H122" s="264"/>
      <c r="I122" s="264"/>
      <c r="J122" s="264"/>
      <c r="K122" s="264"/>
      <c r="L122" s="6"/>
    </row>
    <row r="123" spans="1:12" ht="15" x14ac:dyDescent="0.2">
      <c r="A123" s="1"/>
      <c r="B123" s="264"/>
      <c r="C123" s="264"/>
      <c r="D123" s="264" t="s">
        <v>355</v>
      </c>
      <c r="E123" s="264"/>
      <c r="F123" s="264"/>
      <c r="G123" s="264"/>
      <c r="H123" s="264"/>
      <c r="I123" s="264"/>
      <c r="J123" s="264"/>
      <c r="K123" s="264"/>
      <c r="L123" s="6"/>
    </row>
    <row r="124" spans="1:12" ht="15" x14ac:dyDescent="0.2">
      <c r="A124" s="1"/>
      <c r="B124" s="264"/>
      <c r="C124" s="264"/>
      <c r="D124" s="264"/>
      <c r="E124" s="264"/>
      <c r="F124" s="264"/>
      <c r="G124" s="264"/>
      <c r="H124" s="264"/>
      <c r="I124" s="264"/>
      <c r="J124" s="264"/>
      <c r="K124" s="264"/>
      <c r="L124" s="6"/>
    </row>
    <row r="125" spans="1:12" ht="15" x14ac:dyDescent="0.2">
      <c r="A125" s="1"/>
      <c r="B125" s="264"/>
      <c r="C125" s="264"/>
      <c r="D125" s="264" t="s">
        <v>356</v>
      </c>
      <c r="E125" s="264"/>
      <c r="F125" s="264"/>
      <c r="G125" s="264"/>
      <c r="H125" s="264"/>
      <c r="I125" s="264"/>
      <c r="J125" s="264"/>
      <c r="K125" s="264"/>
      <c r="L125" s="6"/>
    </row>
    <row r="126" spans="1:12" ht="15" x14ac:dyDescent="0.2">
      <c r="A126" s="1"/>
      <c r="B126" s="264"/>
      <c r="C126" s="264"/>
      <c r="D126" s="264" t="s">
        <v>357</v>
      </c>
      <c r="E126" s="264"/>
      <c r="F126" s="264"/>
      <c r="G126" s="264"/>
      <c r="H126" s="264"/>
      <c r="I126" s="264"/>
      <c r="J126" s="264"/>
      <c r="K126" s="264"/>
      <c r="L126" s="6"/>
    </row>
    <row r="127" spans="1:12" ht="15" x14ac:dyDescent="0.2">
      <c r="A127" s="1"/>
      <c r="B127" s="264"/>
      <c r="C127" s="264"/>
      <c r="D127" s="264" t="s">
        <v>358</v>
      </c>
      <c r="E127" s="264"/>
      <c r="F127" s="264"/>
      <c r="G127" s="264"/>
      <c r="H127" s="264"/>
      <c r="I127" s="264"/>
      <c r="J127" s="264"/>
      <c r="K127" s="264"/>
      <c r="L127" s="6"/>
    </row>
    <row r="128" spans="1:12" ht="15" x14ac:dyDescent="0.2">
      <c r="A128" s="1"/>
      <c r="B128" s="264"/>
      <c r="C128" s="264"/>
      <c r="D128" s="264" t="s">
        <v>359</v>
      </c>
      <c r="E128" s="264"/>
      <c r="F128" s="264"/>
      <c r="G128" s="264"/>
      <c r="H128" s="264"/>
      <c r="I128" s="264"/>
      <c r="J128" s="264"/>
      <c r="K128" s="264"/>
      <c r="L128" s="6"/>
    </row>
    <row r="129" spans="1:12" ht="15" x14ac:dyDescent="0.2">
      <c r="A129" s="1"/>
      <c r="B129" s="264"/>
      <c r="C129" s="264"/>
      <c r="D129" s="264" t="s">
        <v>360</v>
      </c>
      <c r="E129" s="264"/>
      <c r="F129" s="264"/>
      <c r="G129" s="264"/>
      <c r="H129" s="264"/>
      <c r="I129" s="264"/>
      <c r="J129" s="264"/>
      <c r="K129" s="264"/>
      <c r="L129" s="6"/>
    </row>
    <row r="130" spans="1:12" ht="15" x14ac:dyDescent="0.2">
      <c r="A130" s="1"/>
      <c r="B130" s="264"/>
      <c r="C130" s="264"/>
      <c r="D130" s="264" t="s">
        <v>361</v>
      </c>
      <c r="E130" s="264"/>
      <c r="F130" s="264"/>
      <c r="G130" s="264"/>
      <c r="H130" s="264"/>
      <c r="I130" s="264"/>
      <c r="J130" s="264"/>
      <c r="K130" s="264"/>
      <c r="L130" s="6"/>
    </row>
    <row r="131" spans="1:12" ht="15" x14ac:dyDescent="0.2">
      <c r="A131" s="1"/>
      <c r="B131" s="264"/>
      <c r="C131" s="264"/>
      <c r="D131" s="264" t="s">
        <v>362</v>
      </c>
      <c r="E131" s="264"/>
      <c r="F131" s="264"/>
      <c r="G131" s="264"/>
      <c r="H131" s="264"/>
      <c r="I131" s="264"/>
      <c r="J131" s="264"/>
      <c r="K131" s="264"/>
      <c r="L131" s="6"/>
    </row>
    <row r="132" spans="1:12" ht="15" x14ac:dyDescent="0.2">
      <c r="A132" s="1"/>
      <c r="B132" s="264"/>
      <c r="C132" s="264"/>
      <c r="D132" s="264"/>
      <c r="E132" s="264"/>
      <c r="F132" s="264"/>
      <c r="G132" s="264"/>
      <c r="H132" s="264"/>
      <c r="I132" s="264"/>
      <c r="J132" s="264"/>
      <c r="K132" s="264"/>
      <c r="L132" s="6"/>
    </row>
    <row r="133" spans="1:12" ht="15" x14ac:dyDescent="0.2">
      <c r="A133" s="1"/>
      <c r="B133" s="301" t="s">
        <v>363</v>
      </c>
      <c r="C133" s="264" t="s">
        <v>364</v>
      </c>
      <c r="D133" s="264"/>
      <c r="E133" s="264"/>
      <c r="F133" s="264"/>
      <c r="G133" s="264"/>
      <c r="H133" s="264"/>
      <c r="I133" s="264"/>
      <c r="J133" s="264"/>
      <c r="K133" s="264"/>
      <c r="L133" s="6"/>
    </row>
    <row r="134" spans="1:12" ht="15" x14ac:dyDescent="0.2">
      <c r="A134" s="1"/>
      <c r="B134" s="264"/>
      <c r="C134" s="264" t="s">
        <v>365</v>
      </c>
      <c r="D134" s="264"/>
      <c r="E134" s="264"/>
      <c r="F134" s="264"/>
      <c r="G134" s="264"/>
      <c r="H134" s="264"/>
      <c r="I134" s="264"/>
      <c r="J134" s="264"/>
      <c r="K134" s="264"/>
      <c r="L134" s="6"/>
    </row>
    <row r="135" spans="1:12" ht="15" x14ac:dyDescent="0.2">
      <c r="A135" s="1"/>
      <c r="B135" s="264"/>
      <c r="C135" s="264" t="s">
        <v>366</v>
      </c>
      <c r="D135" s="264"/>
      <c r="E135" s="264"/>
      <c r="F135" s="264"/>
      <c r="G135" s="264"/>
      <c r="H135" s="264"/>
      <c r="I135" s="264"/>
      <c r="J135" s="264"/>
      <c r="K135" s="264"/>
      <c r="L135" s="6"/>
    </row>
    <row r="136" spans="1:12" ht="15" x14ac:dyDescent="0.2">
      <c r="A136" s="1"/>
      <c r="B136" s="264"/>
      <c r="C136" s="264" t="s">
        <v>367</v>
      </c>
      <c r="D136" s="264"/>
      <c r="E136" s="264"/>
      <c r="F136" s="264"/>
      <c r="G136" s="264"/>
      <c r="H136" s="264"/>
      <c r="I136" s="264"/>
      <c r="J136" s="264"/>
      <c r="K136" s="264"/>
      <c r="L136" s="6"/>
    </row>
    <row r="137" spans="1:12" ht="15" x14ac:dyDescent="0.2">
      <c r="A137" s="1"/>
      <c r="B137" s="264"/>
      <c r="C137" s="264" t="s">
        <v>368</v>
      </c>
      <c r="D137" s="264"/>
      <c r="E137" s="264"/>
      <c r="F137" s="264"/>
      <c r="G137" s="264"/>
      <c r="H137" s="264"/>
      <c r="I137" s="264"/>
      <c r="J137" s="264"/>
      <c r="K137" s="264"/>
      <c r="L137" s="6"/>
    </row>
    <row r="138" spans="1:12" ht="15" x14ac:dyDescent="0.2">
      <c r="A138" s="1"/>
      <c r="B138" s="264"/>
      <c r="C138" s="264" t="s">
        <v>369</v>
      </c>
      <c r="D138" s="264"/>
      <c r="E138" s="264"/>
      <c r="F138" s="264"/>
      <c r="G138" s="264"/>
      <c r="H138" s="264"/>
      <c r="I138" s="264"/>
      <c r="J138" s="264"/>
      <c r="K138" s="264"/>
      <c r="L138" s="6"/>
    </row>
    <row r="139" spans="1:12" ht="15" x14ac:dyDescent="0.2">
      <c r="A139" s="1"/>
      <c r="B139" s="264"/>
      <c r="C139" s="264" t="s">
        <v>370</v>
      </c>
      <c r="D139" s="264"/>
      <c r="E139" s="264"/>
      <c r="F139" s="264"/>
      <c r="G139" s="264"/>
      <c r="H139" s="264"/>
      <c r="I139" s="264"/>
      <c r="J139" s="264"/>
      <c r="K139" s="264"/>
      <c r="L139" s="6"/>
    </row>
    <row r="140" spans="1:12" ht="15" x14ac:dyDescent="0.2">
      <c r="A140" s="1"/>
      <c r="B140" s="264"/>
      <c r="C140" s="264" t="s">
        <v>371</v>
      </c>
      <c r="D140" s="264"/>
      <c r="E140" s="264"/>
      <c r="F140" s="264"/>
      <c r="G140" s="264"/>
      <c r="H140" s="264"/>
      <c r="I140" s="264"/>
      <c r="J140" s="264"/>
      <c r="K140" s="264"/>
      <c r="L140" s="6"/>
    </row>
    <row r="141" spans="1:12" ht="15" x14ac:dyDescent="0.2">
      <c r="A141" s="1"/>
      <c r="B141" s="264"/>
      <c r="C141" s="264"/>
      <c r="D141" s="264"/>
      <c r="E141" s="264"/>
      <c r="F141" s="264"/>
      <c r="G141" s="264"/>
      <c r="H141" s="264"/>
      <c r="I141" s="264"/>
      <c r="J141" s="264"/>
      <c r="K141" s="264"/>
      <c r="L141" s="6"/>
    </row>
    <row r="142" spans="1:12" ht="15" x14ac:dyDescent="0.2">
      <c r="A142" s="1"/>
      <c r="B142" s="301" t="s">
        <v>372</v>
      </c>
      <c r="C142" s="264" t="s">
        <v>373</v>
      </c>
      <c r="D142" s="264"/>
      <c r="E142" s="264"/>
      <c r="F142" s="264"/>
      <c r="G142" s="264"/>
      <c r="H142" s="264"/>
      <c r="I142" s="264"/>
      <c r="J142" s="264"/>
      <c r="K142" s="264"/>
      <c r="L142" s="6"/>
    </row>
    <row r="143" spans="1:12" ht="15" x14ac:dyDescent="0.2">
      <c r="A143" s="1"/>
      <c r="B143" s="264"/>
      <c r="C143" s="264" t="s">
        <v>374</v>
      </c>
      <c r="D143" s="264"/>
      <c r="E143" s="264"/>
      <c r="F143" s="264"/>
      <c r="G143" s="264"/>
      <c r="H143" s="264"/>
      <c r="I143" s="264"/>
      <c r="J143" s="264"/>
      <c r="K143" s="264"/>
      <c r="L143" s="6"/>
    </row>
    <row r="144" spans="1:12" ht="15" x14ac:dyDescent="0.2">
      <c r="A144" s="1"/>
      <c r="B144" s="264"/>
      <c r="C144" s="264"/>
      <c r="D144" s="264"/>
      <c r="E144" s="264"/>
      <c r="F144" s="264"/>
      <c r="G144" s="264"/>
      <c r="H144" s="264"/>
      <c r="I144" s="264"/>
      <c r="J144" s="264"/>
      <c r="K144" s="264"/>
      <c r="L144" s="6"/>
    </row>
    <row r="145" spans="1:12" ht="15" x14ac:dyDescent="0.2">
      <c r="A145" s="1"/>
      <c r="B145" s="264"/>
      <c r="C145" s="264"/>
      <c r="D145" s="264"/>
      <c r="E145" s="264"/>
      <c r="F145" s="264"/>
      <c r="G145" s="264"/>
      <c r="H145" s="264"/>
      <c r="I145" s="264"/>
      <c r="J145" s="264"/>
      <c r="K145" s="264"/>
      <c r="L145" s="6"/>
    </row>
    <row r="146" spans="1:12" ht="15" x14ac:dyDescent="0.2">
      <c r="A146" s="1"/>
      <c r="B146" s="264"/>
      <c r="C146" s="264"/>
      <c r="D146" s="264"/>
      <c r="E146" s="264"/>
      <c r="F146" s="264"/>
      <c r="G146" s="264"/>
      <c r="H146" s="264"/>
      <c r="I146" s="264"/>
      <c r="J146" s="264"/>
      <c r="K146" s="264"/>
      <c r="L146" s="6"/>
    </row>
    <row r="147" spans="1:12" ht="15" x14ac:dyDescent="0.2">
      <c r="A147" s="1"/>
      <c r="B147" s="264"/>
      <c r="C147" s="264"/>
      <c r="D147" s="264"/>
      <c r="E147" s="264"/>
      <c r="F147" s="264"/>
      <c r="G147" s="264"/>
      <c r="H147" s="264"/>
      <c r="I147" s="264"/>
      <c r="J147" s="264"/>
      <c r="K147" s="264"/>
      <c r="L147" s="6"/>
    </row>
    <row r="148" spans="1:12" ht="15" x14ac:dyDescent="0.2">
      <c r="A148" s="1"/>
      <c r="B148" s="264"/>
      <c r="C148" s="264"/>
      <c r="D148" s="264"/>
      <c r="E148" s="264"/>
      <c r="F148" s="264"/>
      <c r="G148" s="264"/>
      <c r="H148" s="264"/>
      <c r="I148" s="264"/>
      <c r="J148" s="264"/>
      <c r="K148" s="264"/>
      <c r="L148" s="6"/>
    </row>
    <row r="149" spans="1:12" ht="15" x14ac:dyDescent="0.2">
      <c r="A149" s="1"/>
      <c r="B149" s="264"/>
      <c r="C149" s="264"/>
      <c r="D149" s="264"/>
      <c r="E149" s="264"/>
      <c r="F149" s="264"/>
      <c r="G149" s="264"/>
      <c r="H149" s="264"/>
      <c r="I149" s="264"/>
      <c r="J149" s="264"/>
      <c r="K149" s="264"/>
      <c r="L149" s="6"/>
    </row>
    <row r="150" spans="1:12" ht="15" x14ac:dyDescent="0.2">
      <c r="A150" s="1"/>
      <c r="B150" s="264"/>
      <c r="C150" s="264"/>
      <c r="D150" s="264"/>
      <c r="E150" s="264"/>
      <c r="F150" s="264"/>
      <c r="G150" s="264"/>
      <c r="H150" s="264"/>
      <c r="I150" s="264"/>
      <c r="J150" s="264"/>
      <c r="K150" s="264"/>
      <c r="L150" s="6"/>
    </row>
    <row r="151" spans="1:12" ht="15" x14ac:dyDescent="0.2">
      <c r="A151" s="1"/>
      <c r="B151" s="264"/>
      <c r="C151" s="264"/>
      <c r="D151" s="264"/>
      <c r="E151" s="264"/>
      <c r="F151" s="264"/>
      <c r="G151" s="264"/>
      <c r="H151" s="264"/>
      <c r="I151" s="264"/>
      <c r="J151" s="264"/>
      <c r="K151" s="264"/>
      <c r="L151" s="6"/>
    </row>
    <row r="152" spans="1:12" ht="15" x14ac:dyDescent="0.2">
      <c r="A152" s="1"/>
      <c r="B152" s="264"/>
      <c r="C152" s="264"/>
      <c r="D152" s="264"/>
      <c r="E152" s="264"/>
      <c r="F152" s="264"/>
      <c r="G152" s="264"/>
      <c r="H152" s="264"/>
      <c r="I152" s="264"/>
      <c r="J152" s="264"/>
      <c r="K152" s="264"/>
      <c r="L152" s="6"/>
    </row>
    <row r="153" spans="1:12" ht="15" x14ac:dyDescent="0.2">
      <c r="A153" s="1"/>
      <c r="B153" s="264"/>
      <c r="C153" s="264"/>
      <c r="D153" s="264"/>
      <c r="E153" s="264"/>
      <c r="F153" s="264"/>
      <c r="G153" s="264"/>
      <c r="H153" s="264"/>
      <c r="I153" s="264"/>
      <c r="J153" s="264"/>
      <c r="K153" s="264"/>
      <c r="L153" s="6"/>
    </row>
    <row r="154" spans="1:12" ht="15" x14ac:dyDescent="0.2">
      <c r="A154" s="1"/>
      <c r="B154" s="264"/>
      <c r="C154" s="264"/>
      <c r="D154" s="264"/>
      <c r="E154" s="264"/>
      <c r="F154" s="264"/>
      <c r="G154" s="264"/>
      <c r="H154" s="264"/>
      <c r="I154" s="264"/>
      <c r="J154" s="264"/>
      <c r="K154" s="264"/>
      <c r="L154" s="6"/>
    </row>
    <row r="155" spans="1:12" x14ac:dyDescent="0.2">
      <c r="A155" s="2"/>
      <c r="B155" s="7"/>
      <c r="C155" s="7"/>
      <c r="D155" s="7"/>
      <c r="E155" s="7"/>
      <c r="F155" s="7"/>
      <c r="G155" s="7"/>
      <c r="H155" s="7"/>
      <c r="I155" s="7"/>
      <c r="J155" s="7"/>
      <c r="K155" s="7"/>
      <c r="L155" s="8"/>
    </row>
  </sheetData>
  <sheetProtection algorithmName="SHA-512" hashValue="osfYtr9S1nokGe7jzi6AR8nF3Um/l2+FdKBonEza/6+jj+8Zb5m6A65KO4FnHHJbvg5e9jZH0UNwfpSZ8ldPDw==" saltValue="/PUn6EEBGLDAdDCXslIWMw==" spinCount="100000" sheet="1" objects="1" scenarios="1"/>
  <mergeCells count="1">
    <mergeCell ref="B32:K32"/>
  </mergeCells>
  <phoneticPr fontId="0" type="noConversion"/>
  <printOptions horizontalCentered="1" verticalCentered="1"/>
  <pageMargins left="0.35433070866141736" right="0.35433070866141736" top="0.39370078740157483" bottom="0.70866141732283472" header="0.19685039370078741" footer="0.39370078740157483"/>
  <pageSetup paperSize="9" orientation="portrait" horizontalDpi="300" verticalDpi="300" r:id="rId1"/>
  <headerFooter alignWithMargins="0">
    <oddHeader xml:space="preserve">&amp;C&amp;"Arial,Bold"Office of Local Government - 2021-22 Permissible Income Workpapers </oddHeader>
    <oddFooter>&amp;A</oddFooter>
  </headerFooter>
  <rowBreaks count="2" manualBreakCount="2">
    <brk id="49" max="16383" man="1"/>
    <brk id="10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B050"/>
  </sheetPr>
  <dimension ref="A1:V219"/>
  <sheetViews>
    <sheetView showGridLines="0" topLeftCell="A14" zoomScale="110" zoomScaleNormal="110" workbookViewId="0">
      <selection activeCell="G23" sqref="G23"/>
    </sheetView>
  </sheetViews>
  <sheetFormatPr defaultColWidth="9.140625" defaultRowHeight="12.75" x14ac:dyDescent="0.2"/>
  <cols>
    <col min="1" max="1" width="1.42578125" customWidth="1"/>
    <col min="2" max="2" width="12.42578125" customWidth="1"/>
    <col min="3" max="3" width="20.140625" customWidth="1"/>
    <col min="4" max="4" width="17.7109375" customWidth="1"/>
    <col min="5" max="5" width="10.42578125" customWidth="1"/>
    <col min="6" max="7" width="9.42578125" customWidth="1"/>
    <col min="8" max="9" width="10.5703125" customWidth="1"/>
    <col min="10" max="10" width="16.42578125" customWidth="1"/>
    <col min="11" max="11" width="14.42578125" style="79" customWidth="1"/>
    <col min="12" max="12" width="13.42578125" style="79" customWidth="1"/>
    <col min="13" max="13" width="1.5703125" customWidth="1"/>
    <col min="14" max="22" width="13.5703125" customWidth="1"/>
  </cols>
  <sheetData>
    <row r="1" spans="1:13" ht="18.75" customHeight="1" x14ac:dyDescent="0.2">
      <c r="A1" s="370"/>
      <c r="B1" s="4"/>
      <c r="C1" s="4"/>
      <c r="D1" s="4"/>
      <c r="E1" s="4"/>
      <c r="F1" s="4"/>
      <c r="G1" s="4"/>
      <c r="H1" s="4"/>
      <c r="I1" s="4"/>
      <c r="J1" s="4"/>
      <c r="K1" s="20"/>
      <c r="L1" s="20"/>
      <c r="M1" s="5"/>
    </row>
    <row r="2" spans="1:13" ht="15" customHeight="1" x14ac:dyDescent="0.25">
      <c r="A2" s="1"/>
      <c r="B2" s="645" t="str">
        <f>IF(Identification!C9="","",Identification!C9)</f>
        <v>Select Council Name</v>
      </c>
      <c r="C2" s="646"/>
      <c r="D2" s="646"/>
      <c r="E2" s="647"/>
      <c r="F2" s="390"/>
      <c r="G2" s="390"/>
      <c r="H2" s="390"/>
      <c r="I2" s="390"/>
      <c r="J2" s="3"/>
      <c r="K2" s="76"/>
      <c r="L2" s="18" t="s">
        <v>375</v>
      </c>
      <c r="M2" s="197"/>
    </row>
    <row r="3" spans="1:13" ht="15" customHeight="1" x14ac:dyDescent="0.25">
      <c r="A3" s="1"/>
      <c r="B3" s="133"/>
      <c r="C3" s="133"/>
      <c r="D3" s="133"/>
      <c r="E3" s="133"/>
      <c r="F3" s="390"/>
      <c r="G3" s="390"/>
      <c r="H3" s="390"/>
      <c r="I3" s="390"/>
      <c r="J3" s="3"/>
      <c r="K3" s="76"/>
      <c r="L3" s="21"/>
      <c r="M3" s="197"/>
    </row>
    <row r="4" spans="1:13" ht="12.75" customHeight="1" x14ac:dyDescent="0.2">
      <c r="A4" s="1"/>
      <c r="B4" s="18"/>
      <c r="C4" s="390" t="s">
        <v>376</v>
      </c>
      <c r="D4" s="3"/>
      <c r="E4" s="3"/>
      <c r="F4" s="3"/>
      <c r="G4" s="3"/>
      <c r="H4" s="3"/>
      <c r="I4" s="3"/>
      <c r="J4" s="3"/>
      <c r="K4" s="21"/>
      <c r="L4" s="21"/>
      <c r="M4" s="6"/>
    </row>
    <row r="5" spans="1:13" x14ac:dyDescent="0.2">
      <c r="A5" s="1"/>
      <c r="B5" s="18" t="s">
        <v>377</v>
      </c>
      <c r="C5" s="344"/>
      <c r="D5" s="9"/>
      <c r="E5" s="170"/>
      <c r="F5" s="9"/>
      <c r="G5" s="170"/>
      <c r="H5" s="9"/>
      <c r="I5" s="170"/>
      <c r="J5" s="9"/>
      <c r="K5" s="9"/>
      <c r="L5" s="21"/>
      <c r="M5" s="198"/>
    </row>
    <row r="6" spans="1:13" ht="51" customHeight="1" x14ac:dyDescent="0.2">
      <c r="A6" s="1"/>
      <c r="B6" s="189" t="s">
        <v>378</v>
      </c>
      <c r="C6" s="189" t="s">
        <v>379</v>
      </c>
      <c r="D6" s="189" t="s">
        <v>380</v>
      </c>
      <c r="E6" s="122"/>
      <c r="F6" s="410" t="s">
        <v>381</v>
      </c>
      <c r="G6" s="189"/>
      <c r="H6" s="552"/>
      <c r="I6" s="411" t="s">
        <v>382</v>
      </c>
      <c r="J6" s="410" t="s">
        <v>862</v>
      </c>
      <c r="K6" s="552"/>
      <c r="L6" s="411" t="s">
        <v>863</v>
      </c>
      <c r="M6" s="6"/>
    </row>
    <row r="7" spans="1:13" ht="12.75" customHeight="1" x14ac:dyDescent="0.2">
      <c r="A7" s="1"/>
      <c r="B7" s="553" t="s">
        <v>383</v>
      </c>
      <c r="C7" s="187">
        <f>DCOUNTA(B26:L89,C26,O26:O27)</f>
        <v>0</v>
      </c>
      <c r="D7" s="273">
        <f>DSUM(B26:L89,D26,O26:O27)</f>
        <v>0</v>
      </c>
      <c r="E7" s="122"/>
      <c r="F7" s="274">
        <f>DSUM(B26:L89,D26,O26:P27)</f>
        <v>0</v>
      </c>
      <c r="G7" s="122"/>
      <c r="H7" s="171"/>
      <c r="I7" s="275">
        <f>DSUM(B26:L89,I26,O26:O27)</f>
        <v>0</v>
      </c>
      <c r="J7" s="242">
        <f>DSUM(B26:L89,J26,O26:O27)</f>
        <v>0</v>
      </c>
      <c r="K7" s="172"/>
      <c r="L7" s="243">
        <f>DSUM(B26:L89,L26,O26:O27)</f>
        <v>0</v>
      </c>
      <c r="M7" s="6"/>
    </row>
    <row r="8" spans="1:13" ht="12.75" customHeight="1" x14ac:dyDescent="0.2">
      <c r="A8" s="1"/>
      <c r="B8" s="553" t="s">
        <v>384</v>
      </c>
      <c r="C8" s="187">
        <f>DCOUNTA(B26:L89,C26,Q26:Q27)</f>
        <v>0</v>
      </c>
      <c r="D8" s="273">
        <f>DSUM(B26:L89,D26,Q26:Q27)</f>
        <v>0</v>
      </c>
      <c r="E8" s="122"/>
      <c r="F8" s="274">
        <f>DSUM(B26:L89,D26,Q26:R27)</f>
        <v>0</v>
      </c>
      <c r="G8" s="122"/>
      <c r="H8" s="122"/>
      <c r="I8" s="275">
        <f>DSUM(B26:L89,I26,Q26:Q27)</f>
        <v>0</v>
      </c>
      <c r="J8" s="242">
        <f>DSUM(B26:L89,J26,Q26:Q27)</f>
        <v>0</v>
      </c>
      <c r="K8" s="172"/>
      <c r="L8" s="243">
        <f>DSUM(B26:L89,L26,Q26:Q27)</f>
        <v>0</v>
      </c>
      <c r="M8" s="6"/>
    </row>
    <row r="9" spans="1:13" ht="12.75" customHeight="1" x14ac:dyDescent="0.2">
      <c r="A9" s="1"/>
      <c r="B9" s="553" t="s">
        <v>385</v>
      </c>
      <c r="C9" s="187">
        <f>DCOUNTA(B26:L89,C26,S26:S27)</f>
        <v>0</v>
      </c>
      <c r="D9" s="273">
        <f>DSUM(B26:L89,D26,S26:S27)</f>
        <v>0</v>
      </c>
      <c r="E9" s="122"/>
      <c r="F9" s="274">
        <f>DSUM(B26:L89,D26,S26:T27)</f>
        <v>0</v>
      </c>
      <c r="G9" s="122"/>
      <c r="H9" s="122"/>
      <c r="I9" s="275">
        <f>DSUM(B26:L89,I26,S26:S27)</f>
        <v>0</v>
      </c>
      <c r="J9" s="242">
        <f>DSUM(B26:L89,J26,S26:S27)</f>
        <v>0</v>
      </c>
      <c r="K9" s="172"/>
      <c r="L9" s="243">
        <f>DSUM(B26:L89,L26,S26:S27)</f>
        <v>0</v>
      </c>
      <c r="M9" s="6"/>
    </row>
    <row r="10" spans="1:13" ht="12.75" customHeight="1" x14ac:dyDescent="0.2">
      <c r="A10" s="1"/>
      <c r="B10" s="553" t="s">
        <v>386</v>
      </c>
      <c r="C10" s="187">
        <f>DCOUNTA(B26:L89,C26,U26:U27)</f>
        <v>0</v>
      </c>
      <c r="D10" s="273">
        <f>DSUM(B26:L89,D26,U26:U27)</f>
        <v>0</v>
      </c>
      <c r="E10" s="122"/>
      <c r="F10" s="274">
        <f>DSUM(B26:L89,D26,U26:V27)</f>
        <v>0</v>
      </c>
      <c r="G10" s="122"/>
      <c r="H10" s="122"/>
      <c r="I10" s="275">
        <f>DSUM(B26:L89,I26,U26:U27)</f>
        <v>0</v>
      </c>
      <c r="J10" s="242">
        <f>DSUM(B26:L89,J26,U26:U27)</f>
        <v>0</v>
      </c>
      <c r="K10" s="172"/>
      <c r="L10" s="243">
        <f>DSUM(B26:L89,L26,U26:U27)</f>
        <v>0</v>
      </c>
      <c r="M10" s="6"/>
    </row>
    <row r="11" spans="1:13" ht="13.5" customHeight="1" x14ac:dyDescent="0.2">
      <c r="A11" s="1"/>
      <c r="B11" s="554" t="s">
        <v>387</v>
      </c>
      <c r="C11" s="188">
        <f>SUM(C7:C10)</f>
        <v>0</v>
      </c>
      <c r="D11" s="273">
        <f>SUM(D7:D10)</f>
        <v>0</v>
      </c>
      <c r="E11" s="3"/>
      <c r="F11" s="273">
        <f>SUM(F7:F10)</f>
        <v>0</v>
      </c>
      <c r="G11" s="3"/>
      <c r="H11" s="3"/>
      <c r="I11" s="273">
        <f>SUM(I7:I10)</f>
        <v>0</v>
      </c>
      <c r="J11" s="188">
        <f>SUM(J7:J10)</f>
        <v>0</v>
      </c>
      <c r="K11" s="554"/>
      <c r="L11" s="188">
        <f>SUM(L7:L10)</f>
        <v>0</v>
      </c>
      <c r="M11" s="6"/>
    </row>
    <row r="12" spans="1:13" ht="13.5" customHeight="1" x14ac:dyDescent="0.2">
      <c r="A12" s="1"/>
      <c r="B12" s="554"/>
      <c r="C12" s="286"/>
      <c r="D12" s="291"/>
      <c r="E12" s="3"/>
      <c r="F12" s="291"/>
      <c r="G12" s="3"/>
      <c r="H12" s="3"/>
      <c r="I12" s="291"/>
      <c r="J12" s="286"/>
      <c r="K12" s="554"/>
      <c r="L12" s="286"/>
      <c r="M12" s="6"/>
    </row>
    <row r="13" spans="1:13" ht="27.75" customHeight="1" x14ac:dyDescent="0.2">
      <c r="A13" s="1"/>
      <c r="B13" s="658" t="s">
        <v>388</v>
      </c>
      <c r="C13" s="658"/>
      <c r="D13" s="658"/>
      <c r="E13" s="658"/>
      <c r="F13" s="658"/>
      <c r="G13" s="658"/>
      <c r="H13" s="658"/>
      <c r="I13" s="658"/>
      <c r="J13" s="658"/>
      <c r="K13" s="658"/>
      <c r="L13" s="658"/>
      <c r="M13" s="6"/>
    </row>
    <row r="14" spans="1:13" ht="13.5" customHeight="1" x14ac:dyDescent="0.2">
      <c r="A14" s="2"/>
      <c r="B14" s="555"/>
      <c r="C14" s="555"/>
      <c r="D14" s="7"/>
      <c r="E14" s="7"/>
      <c r="F14" s="7"/>
      <c r="G14" s="7"/>
      <c r="H14" s="7"/>
      <c r="I14" s="7"/>
      <c r="J14" s="43"/>
      <c r="K14" s="556"/>
      <c r="L14" s="43"/>
      <c r="M14" s="8"/>
    </row>
    <row r="15" spans="1:13" ht="13.5" customHeight="1" x14ac:dyDescent="0.2">
      <c r="A15" s="25"/>
      <c r="B15" s="387"/>
      <c r="C15" s="387"/>
      <c r="D15" s="4"/>
      <c r="E15" s="4"/>
      <c r="F15" s="4"/>
      <c r="G15" s="4"/>
      <c r="H15" s="4"/>
      <c r="I15" s="4"/>
      <c r="J15" s="4"/>
      <c r="K15" s="20"/>
      <c r="L15" s="557"/>
      <c r="M15" s="205"/>
    </row>
    <row r="16" spans="1:13" ht="15.95" customHeight="1" x14ac:dyDescent="0.25">
      <c r="A16" s="1"/>
      <c r="B16" s="645" t="str">
        <f>IF(Identification!C9="","",Identification!C9)</f>
        <v>Select Council Name</v>
      </c>
      <c r="C16" s="646"/>
      <c r="D16" s="646"/>
      <c r="E16" s="647"/>
      <c r="F16" s="175"/>
      <c r="G16" s="3"/>
      <c r="H16" s="3"/>
      <c r="I16" s="3"/>
      <c r="J16" s="3"/>
      <c r="K16" s="21"/>
      <c r="L16" s="19" t="s">
        <v>375</v>
      </c>
      <c r="M16" s="199"/>
    </row>
    <row r="17" spans="1:22" ht="12.75" customHeight="1" x14ac:dyDescent="0.25">
      <c r="A17" s="1"/>
      <c r="B17" s="390"/>
      <c r="C17" s="390"/>
      <c r="D17" s="3"/>
      <c r="E17" s="3"/>
      <c r="F17" s="174"/>
      <c r="G17" s="3"/>
      <c r="H17" s="3"/>
      <c r="I17" s="3"/>
      <c r="J17" s="3"/>
      <c r="K17" s="21"/>
      <c r="L17" s="558"/>
      <c r="M17" s="6"/>
    </row>
    <row r="18" spans="1:22" ht="15.75" customHeight="1" x14ac:dyDescent="0.25">
      <c r="A18" s="1"/>
      <c r="B18" s="30" t="s">
        <v>864</v>
      </c>
      <c r="C18" s="30"/>
      <c r="D18" s="559"/>
      <c r="E18" s="559"/>
      <c r="F18" s="559"/>
      <c r="G18" s="559"/>
      <c r="H18" s="559"/>
      <c r="I18" s="559"/>
      <c r="J18" s="22"/>
      <c r="K18" s="23"/>
      <c r="L18" s="23"/>
      <c r="M18" s="200"/>
    </row>
    <row r="19" spans="1:22" ht="12.75" customHeight="1" x14ac:dyDescent="0.2">
      <c r="A19" s="1"/>
      <c r="B19" s="28"/>
      <c r="C19" s="28"/>
      <c r="D19" s="390"/>
      <c r="E19" s="390"/>
      <c r="F19" s="390"/>
      <c r="G19" s="390"/>
      <c r="H19" s="390"/>
      <c r="I19" s="390"/>
      <c r="J19" s="3"/>
      <c r="K19" s="21"/>
      <c r="L19" s="21"/>
      <c r="M19" s="197"/>
    </row>
    <row r="20" spans="1:22" ht="24.6" customHeight="1" x14ac:dyDescent="0.2">
      <c r="A20" s="1"/>
      <c r="B20" s="653" t="s">
        <v>922</v>
      </c>
      <c r="C20" s="654"/>
      <c r="D20" s="654"/>
      <c r="E20" s="654"/>
      <c r="F20" s="654"/>
      <c r="G20" s="654"/>
      <c r="H20" s="654"/>
      <c r="I20" s="654"/>
      <c r="J20" s="654"/>
      <c r="K20" s="654"/>
      <c r="L20" s="654"/>
      <c r="M20" s="6"/>
    </row>
    <row r="21" spans="1:22" s="196" customFormat="1" ht="15" customHeight="1" x14ac:dyDescent="0.2">
      <c r="A21" s="111"/>
      <c r="B21" s="194" t="s">
        <v>865</v>
      </c>
      <c r="C21" s="112"/>
      <c r="D21" s="112"/>
      <c r="E21" s="112"/>
      <c r="F21" s="112"/>
      <c r="G21" s="112"/>
      <c r="H21" s="112"/>
      <c r="I21" s="112"/>
      <c r="J21" s="112"/>
      <c r="K21" s="195"/>
      <c r="L21" s="195"/>
      <c r="M21" s="113"/>
    </row>
    <row r="22" spans="1:22" s="196" customFormat="1" ht="12.75" customHeight="1" x14ac:dyDescent="0.2">
      <c r="A22" s="111"/>
      <c r="B22" s="194" t="s">
        <v>866</v>
      </c>
      <c r="C22" s="112"/>
      <c r="D22" s="112"/>
      <c r="E22" s="112"/>
      <c r="F22" s="112"/>
      <c r="G22" s="112"/>
      <c r="H22" s="112"/>
      <c r="I22" s="112"/>
      <c r="J22" s="112"/>
      <c r="K22" s="195"/>
      <c r="L22" s="195"/>
      <c r="M22" s="113"/>
    </row>
    <row r="23" spans="1:22" ht="18" customHeight="1" x14ac:dyDescent="0.2">
      <c r="A23" s="1"/>
      <c r="B23" s="270"/>
      <c r="C23" s="271"/>
      <c r="D23" s="271"/>
      <c r="E23" s="271"/>
      <c r="F23" s="3"/>
      <c r="G23" s="3"/>
      <c r="H23" s="3"/>
      <c r="I23" s="314"/>
      <c r="J23" s="314"/>
      <c r="K23" s="21"/>
      <c r="L23" s="21"/>
      <c r="M23" s="6"/>
    </row>
    <row r="24" spans="1:22" ht="9.75" customHeight="1" x14ac:dyDescent="0.2">
      <c r="A24" s="1"/>
      <c r="B24" s="3"/>
      <c r="C24" s="3"/>
      <c r="D24" s="3"/>
      <c r="E24" s="3"/>
      <c r="F24" s="3"/>
      <c r="G24" s="3"/>
      <c r="H24" s="3"/>
      <c r="I24" s="3"/>
      <c r="J24" s="3"/>
      <c r="K24" s="3"/>
      <c r="L24" s="3"/>
      <c r="M24" s="6"/>
    </row>
    <row r="25" spans="1:22" s="78" customFormat="1" ht="57.75" customHeight="1" x14ac:dyDescent="0.2">
      <c r="A25" s="32"/>
      <c r="B25" s="189" t="s">
        <v>389</v>
      </c>
      <c r="C25" s="189" t="s">
        <v>390</v>
      </c>
      <c r="D25" s="189" t="s">
        <v>380</v>
      </c>
      <c r="E25" s="189" t="s">
        <v>391</v>
      </c>
      <c r="F25" s="189" t="s">
        <v>392</v>
      </c>
      <c r="G25" s="189" t="s">
        <v>393</v>
      </c>
      <c r="H25" s="190" t="s">
        <v>394</v>
      </c>
      <c r="I25" s="189" t="s">
        <v>382</v>
      </c>
      <c r="J25" s="191" t="s">
        <v>862</v>
      </c>
      <c r="K25" s="191" t="s">
        <v>395</v>
      </c>
      <c r="L25" s="189" t="s">
        <v>867</v>
      </c>
      <c r="M25" s="36"/>
    </row>
    <row r="26" spans="1:22" s="78" customFormat="1" ht="25.5" hidden="1" customHeight="1" x14ac:dyDescent="0.2">
      <c r="A26" s="32"/>
      <c r="B26" s="33" t="s">
        <v>396</v>
      </c>
      <c r="C26" s="33" t="s">
        <v>397</v>
      </c>
      <c r="D26" s="33" t="s">
        <v>398</v>
      </c>
      <c r="E26" s="33" t="s">
        <v>399</v>
      </c>
      <c r="F26" s="33" t="s">
        <v>400</v>
      </c>
      <c r="G26" s="207"/>
      <c r="H26" s="77" t="s">
        <v>401</v>
      </c>
      <c r="I26" s="33" t="s">
        <v>402</v>
      </c>
      <c r="J26" s="34" t="s">
        <v>403</v>
      </c>
      <c r="K26" s="34" t="s">
        <v>404</v>
      </c>
      <c r="L26" s="35" t="s">
        <v>405</v>
      </c>
      <c r="M26" s="36"/>
      <c r="O26" s="78" t="s">
        <v>396</v>
      </c>
      <c r="P26" s="78" t="s">
        <v>400</v>
      </c>
      <c r="Q26" s="78" t="s">
        <v>396</v>
      </c>
      <c r="R26" s="78" t="s">
        <v>400</v>
      </c>
      <c r="S26" s="78" t="s">
        <v>396</v>
      </c>
      <c r="T26" s="78" t="s">
        <v>400</v>
      </c>
      <c r="U26" s="78" t="s">
        <v>396</v>
      </c>
      <c r="V26" s="78" t="s">
        <v>400</v>
      </c>
    </row>
    <row r="27" spans="1:22" hidden="1" x14ac:dyDescent="0.2">
      <c r="A27" s="1"/>
      <c r="B27" s="181"/>
      <c r="C27" s="184"/>
      <c r="D27" s="182"/>
      <c r="E27" s="181"/>
      <c r="F27" s="182"/>
      <c r="G27" s="185"/>
      <c r="H27" s="182"/>
      <c r="I27" s="182"/>
      <c r="J27" s="183"/>
      <c r="K27" s="183"/>
      <c r="L27" s="211"/>
      <c r="M27" s="6"/>
      <c r="O27" t="s">
        <v>383</v>
      </c>
      <c r="P27" t="s">
        <v>406</v>
      </c>
      <c r="Q27" t="s">
        <v>384</v>
      </c>
      <c r="R27" t="s">
        <v>406</v>
      </c>
      <c r="S27" t="s">
        <v>385</v>
      </c>
      <c r="T27" t="s">
        <v>406</v>
      </c>
      <c r="U27" t="s">
        <v>386</v>
      </c>
      <c r="V27" t="s">
        <v>406</v>
      </c>
    </row>
    <row r="28" spans="1:22" x14ac:dyDescent="0.2">
      <c r="A28" s="1"/>
      <c r="B28" s="181"/>
      <c r="C28" s="184"/>
      <c r="D28" s="182"/>
      <c r="E28" s="181"/>
      <c r="F28" s="182"/>
      <c r="G28" s="185" t="str">
        <f t="shared" ref="G28:G89" si="0">IF(F28="","",D28*F28/L28)</f>
        <v/>
      </c>
      <c r="H28" s="182"/>
      <c r="I28" s="182"/>
      <c r="J28" s="183"/>
      <c r="K28" s="183"/>
      <c r="L28" s="211" t="str">
        <f t="shared" ref="L28:L89" si="1">IF(D28="","",IF(F28&lt;&gt;"",F28*D28+J28*(E28/100),(J28-K28)*(E28/100)+H28*I28))</f>
        <v/>
      </c>
      <c r="M28" s="6"/>
    </row>
    <row r="29" spans="1:22" x14ac:dyDescent="0.2">
      <c r="A29" s="1"/>
      <c r="B29" s="181"/>
      <c r="C29" s="184"/>
      <c r="D29" s="182"/>
      <c r="E29" s="181"/>
      <c r="F29" s="182"/>
      <c r="G29" s="185" t="str">
        <f t="shared" si="0"/>
        <v/>
      </c>
      <c r="H29" s="182"/>
      <c r="I29" s="182"/>
      <c r="J29" s="183"/>
      <c r="K29" s="183"/>
      <c r="L29" s="211" t="str">
        <f t="shared" si="1"/>
        <v/>
      </c>
      <c r="M29" s="6"/>
    </row>
    <row r="30" spans="1:22" x14ac:dyDescent="0.2">
      <c r="A30" s="1"/>
      <c r="B30" s="181"/>
      <c r="C30" s="184"/>
      <c r="D30" s="182"/>
      <c r="E30" s="181"/>
      <c r="F30" s="182"/>
      <c r="G30" s="185" t="str">
        <f t="shared" si="0"/>
        <v/>
      </c>
      <c r="H30" s="182"/>
      <c r="I30" s="182"/>
      <c r="J30" s="183"/>
      <c r="K30" s="183"/>
      <c r="L30" s="211" t="str">
        <f t="shared" si="1"/>
        <v/>
      </c>
      <c r="M30" s="6"/>
    </row>
    <row r="31" spans="1:22" x14ac:dyDescent="0.2">
      <c r="A31" s="1"/>
      <c r="B31" s="181"/>
      <c r="C31" s="184"/>
      <c r="D31" s="182"/>
      <c r="E31" s="181"/>
      <c r="F31" s="182"/>
      <c r="G31" s="185" t="str">
        <f t="shared" si="0"/>
        <v/>
      </c>
      <c r="H31" s="182"/>
      <c r="I31" s="182"/>
      <c r="J31" s="183"/>
      <c r="K31" s="183"/>
      <c r="L31" s="211" t="str">
        <f t="shared" si="1"/>
        <v/>
      </c>
      <c r="M31" s="6"/>
    </row>
    <row r="32" spans="1:22" x14ac:dyDescent="0.2">
      <c r="A32" s="1"/>
      <c r="B32" s="181"/>
      <c r="C32" s="184"/>
      <c r="D32" s="182"/>
      <c r="E32" s="181"/>
      <c r="F32" s="182"/>
      <c r="G32" s="185" t="str">
        <f t="shared" si="0"/>
        <v/>
      </c>
      <c r="H32" s="182"/>
      <c r="I32" s="182"/>
      <c r="J32" s="183"/>
      <c r="K32" s="183"/>
      <c r="L32" s="211" t="str">
        <f t="shared" si="1"/>
        <v/>
      </c>
      <c r="M32" s="6"/>
    </row>
    <row r="33" spans="1:13" x14ac:dyDescent="0.2">
      <c r="A33" s="1"/>
      <c r="B33" s="181"/>
      <c r="C33" s="184"/>
      <c r="D33" s="182"/>
      <c r="E33" s="181"/>
      <c r="F33" s="182"/>
      <c r="G33" s="185" t="str">
        <f t="shared" si="0"/>
        <v/>
      </c>
      <c r="H33" s="182"/>
      <c r="I33" s="182"/>
      <c r="J33" s="183"/>
      <c r="K33" s="183"/>
      <c r="L33" s="211" t="str">
        <f t="shared" si="1"/>
        <v/>
      </c>
      <c r="M33" s="6"/>
    </row>
    <row r="34" spans="1:13" x14ac:dyDescent="0.2">
      <c r="A34" s="1"/>
      <c r="B34" s="181"/>
      <c r="C34" s="184"/>
      <c r="D34" s="182"/>
      <c r="E34" s="181"/>
      <c r="F34" s="182"/>
      <c r="G34" s="185" t="str">
        <f t="shared" si="0"/>
        <v/>
      </c>
      <c r="H34" s="182"/>
      <c r="I34" s="182"/>
      <c r="J34" s="183"/>
      <c r="K34" s="183"/>
      <c r="L34" s="211" t="str">
        <f t="shared" si="1"/>
        <v/>
      </c>
      <c r="M34" s="6"/>
    </row>
    <row r="35" spans="1:13" x14ac:dyDescent="0.2">
      <c r="A35" s="1"/>
      <c r="B35" s="181"/>
      <c r="C35" s="184"/>
      <c r="D35" s="182"/>
      <c r="E35" s="181"/>
      <c r="F35" s="182"/>
      <c r="G35" s="185" t="str">
        <f t="shared" si="0"/>
        <v/>
      </c>
      <c r="H35" s="182"/>
      <c r="I35" s="182"/>
      <c r="J35" s="183"/>
      <c r="K35" s="183"/>
      <c r="L35" s="211" t="str">
        <f t="shared" si="1"/>
        <v/>
      </c>
      <c r="M35" s="6"/>
    </row>
    <row r="36" spans="1:13" x14ac:dyDescent="0.2">
      <c r="A36" s="1"/>
      <c r="B36" s="181"/>
      <c r="C36" s="184"/>
      <c r="D36" s="182"/>
      <c r="E36" s="181"/>
      <c r="F36" s="182"/>
      <c r="G36" s="185" t="str">
        <f t="shared" si="0"/>
        <v/>
      </c>
      <c r="H36" s="182"/>
      <c r="I36" s="182"/>
      <c r="J36" s="183"/>
      <c r="K36" s="183"/>
      <c r="L36" s="211" t="str">
        <f t="shared" si="1"/>
        <v/>
      </c>
      <c r="M36" s="6"/>
    </row>
    <row r="37" spans="1:13" x14ac:dyDescent="0.2">
      <c r="A37" s="1"/>
      <c r="B37" s="181"/>
      <c r="C37" s="184"/>
      <c r="D37" s="182"/>
      <c r="E37" s="181"/>
      <c r="F37" s="182"/>
      <c r="G37" s="185" t="str">
        <f t="shared" si="0"/>
        <v/>
      </c>
      <c r="H37" s="182"/>
      <c r="I37" s="182"/>
      <c r="J37" s="183"/>
      <c r="K37" s="183"/>
      <c r="L37" s="211" t="str">
        <f t="shared" si="1"/>
        <v/>
      </c>
      <c r="M37" s="6"/>
    </row>
    <row r="38" spans="1:13" x14ac:dyDescent="0.2">
      <c r="A38" s="1"/>
      <c r="B38" s="181"/>
      <c r="C38" s="184"/>
      <c r="D38" s="182"/>
      <c r="E38" s="181"/>
      <c r="F38" s="182"/>
      <c r="G38" s="185" t="str">
        <f t="shared" si="0"/>
        <v/>
      </c>
      <c r="H38" s="182"/>
      <c r="I38" s="182"/>
      <c r="J38" s="183"/>
      <c r="K38" s="183"/>
      <c r="L38" s="211" t="str">
        <f t="shared" si="1"/>
        <v/>
      </c>
      <c r="M38" s="6"/>
    </row>
    <row r="39" spans="1:13" x14ac:dyDescent="0.2">
      <c r="A39" s="1"/>
      <c r="B39" s="181"/>
      <c r="C39" s="184"/>
      <c r="D39" s="182"/>
      <c r="E39" s="181"/>
      <c r="F39" s="182"/>
      <c r="G39" s="185" t="str">
        <f t="shared" si="0"/>
        <v/>
      </c>
      <c r="H39" s="182"/>
      <c r="I39" s="182"/>
      <c r="J39" s="183"/>
      <c r="K39" s="183"/>
      <c r="L39" s="211" t="str">
        <f t="shared" si="1"/>
        <v/>
      </c>
      <c r="M39" s="6"/>
    </row>
    <row r="40" spans="1:13" x14ac:dyDescent="0.2">
      <c r="A40" s="339"/>
      <c r="B40" s="373"/>
      <c r="C40" s="184"/>
      <c r="D40" s="182"/>
      <c r="E40" s="181"/>
      <c r="F40" s="182"/>
      <c r="G40" s="185" t="str">
        <f t="shared" si="0"/>
        <v/>
      </c>
      <c r="H40" s="182"/>
      <c r="I40" s="182"/>
      <c r="J40" s="183"/>
      <c r="K40" s="183"/>
      <c r="L40" s="374" t="str">
        <f t="shared" si="1"/>
        <v/>
      </c>
      <c r="M40" s="339"/>
    </row>
    <row r="41" spans="1:13" x14ac:dyDescent="0.2">
      <c r="A41" s="1"/>
      <c r="B41" s="181"/>
      <c r="C41" s="184"/>
      <c r="D41" s="182"/>
      <c r="E41" s="181"/>
      <c r="F41" s="182"/>
      <c r="G41" s="185" t="str">
        <f t="shared" si="0"/>
        <v/>
      </c>
      <c r="H41" s="182"/>
      <c r="I41" s="182"/>
      <c r="J41" s="183"/>
      <c r="K41" s="183"/>
      <c r="L41" s="211" t="str">
        <f t="shared" si="1"/>
        <v/>
      </c>
      <c r="M41" s="6"/>
    </row>
    <row r="42" spans="1:13" x14ac:dyDescent="0.2">
      <c r="A42" s="1"/>
      <c r="B42" s="181"/>
      <c r="C42" s="184"/>
      <c r="D42" s="182"/>
      <c r="E42" s="181"/>
      <c r="F42" s="182"/>
      <c r="G42" s="185" t="str">
        <f t="shared" si="0"/>
        <v/>
      </c>
      <c r="H42" s="182"/>
      <c r="I42" s="182"/>
      <c r="J42" s="183"/>
      <c r="K42" s="183"/>
      <c r="L42" s="211" t="str">
        <f t="shared" ref="L42:L47" si="2">IF(D42="","",IF(F42&lt;&gt;"",F42*D42+J42*(E42/100),(J42-K42)*(E42/100)+H42*I42))</f>
        <v/>
      </c>
      <c r="M42" s="6"/>
    </row>
    <row r="43" spans="1:13" x14ac:dyDescent="0.2">
      <c r="A43" s="1"/>
      <c r="B43" s="181"/>
      <c r="C43" s="184"/>
      <c r="D43" s="182"/>
      <c r="E43" s="181"/>
      <c r="F43" s="182"/>
      <c r="G43" s="185" t="str">
        <f t="shared" si="0"/>
        <v/>
      </c>
      <c r="H43" s="182"/>
      <c r="I43" s="182"/>
      <c r="J43" s="183"/>
      <c r="K43" s="183"/>
      <c r="L43" s="211" t="str">
        <f t="shared" si="2"/>
        <v/>
      </c>
      <c r="M43" s="6"/>
    </row>
    <row r="44" spans="1:13" x14ac:dyDescent="0.2">
      <c r="A44" s="1"/>
      <c r="B44" s="181"/>
      <c r="C44" s="184"/>
      <c r="D44" s="182"/>
      <c r="E44" s="181"/>
      <c r="F44" s="182"/>
      <c r="G44" s="185" t="str">
        <f t="shared" si="0"/>
        <v/>
      </c>
      <c r="H44" s="182"/>
      <c r="I44" s="182"/>
      <c r="J44" s="183"/>
      <c r="K44" s="183"/>
      <c r="L44" s="211" t="str">
        <f t="shared" si="2"/>
        <v/>
      </c>
      <c r="M44" s="6"/>
    </row>
    <row r="45" spans="1:13" x14ac:dyDescent="0.2">
      <c r="A45" s="1"/>
      <c r="B45" s="181"/>
      <c r="C45" s="184"/>
      <c r="D45" s="182"/>
      <c r="E45" s="181"/>
      <c r="F45" s="182"/>
      <c r="G45" s="185" t="str">
        <f t="shared" si="0"/>
        <v/>
      </c>
      <c r="H45" s="182"/>
      <c r="I45" s="182"/>
      <c r="J45" s="183"/>
      <c r="K45" s="183"/>
      <c r="L45" s="211" t="str">
        <f t="shared" si="2"/>
        <v/>
      </c>
      <c r="M45" s="6"/>
    </row>
    <row r="46" spans="1:13" x14ac:dyDescent="0.2">
      <c r="A46" s="1"/>
      <c r="B46" s="181"/>
      <c r="C46" s="184"/>
      <c r="D46" s="182"/>
      <c r="E46" s="181"/>
      <c r="F46" s="182"/>
      <c r="G46" s="185" t="str">
        <f t="shared" si="0"/>
        <v/>
      </c>
      <c r="H46" s="182"/>
      <c r="I46" s="182"/>
      <c r="J46" s="183"/>
      <c r="K46" s="183"/>
      <c r="L46" s="211" t="str">
        <f t="shared" si="2"/>
        <v/>
      </c>
      <c r="M46" s="6"/>
    </row>
    <row r="47" spans="1:13" x14ac:dyDescent="0.2">
      <c r="A47" s="1"/>
      <c r="B47" s="181"/>
      <c r="C47" s="184"/>
      <c r="D47" s="182"/>
      <c r="E47" s="181"/>
      <c r="F47" s="182"/>
      <c r="G47" s="185" t="str">
        <f t="shared" si="0"/>
        <v/>
      </c>
      <c r="H47" s="182"/>
      <c r="I47" s="182"/>
      <c r="J47" s="183"/>
      <c r="K47" s="183"/>
      <c r="L47" s="211" t="str">
        <f t="shared" si="2"/>
        <v/>
      </c>
      <c r="M47" s="6"/>
    </row>
    <row r="48" spans="1:13" x14ac:dyDescent="0.2">
      <c r="A48" s="1"/>
      <c r="B48" s="181"/>
      <c r="C48" s="184"/>
      <c r="D48" s="182"/>
      <c r="E48" s="181"/>
      <c r="F48" s="182"/>
      <c r="G48" s="185" t="str">
        <f t="shared" si="0"/>
        <v/>
      </c>
      <c r="H48" s="182"/>
      <c r="I48" s="182"/>
      <c r="J48" s="183"/>
      <c r="K48" s="183"/>
      <c r="L48" s="211" t="str">
        <f t="shared" si="1"/>
        <v/>
      </c>
      <c r="M48" s="6"/>
    </row>
    <row r="49" spans="1:13" x14ac:dyDescent="0.2">
      <c r="A49" s="1"/>
      <c r="B49" s="181"/>
      <c r="C49" s="184"/>
      <c r="D49" s="182"/>
      <c r="E49" s="181"/>
      <c r="F49" s="182"/>
      <c r="G49" s="185" t="str">
        <f t="shared" si="0"/>
        <v/>
      </c>
      <c r="H49" s="182"/>
      <c r="I49" s="182"/>
      <c r="J49" s="183"/>
      <c r="K49" s="183"/>
      <c r="L49" s="211" t="str">
        <f t="shared" si="1"/>
        <v/>
      </c>
      <c r="M49" s="6"/>
    </row>
    <row r="50" spans="1:13" x14ac:dyDescent="0.2">
      <c r="A50" s="1"/>
      <c r="B50" s="181"/>
      <c r="C50" s="184"/>
      <c r="D50" s="182"/>
      <c r="E50" s="181"/>
      <c r="F50" s="182"/>
      <c r="G50" s="185" t="str">
        <f t="shared" si="0"/>
        <v/>
      </c>
      <c r="H50" s="182"/>
      <c r="I50" s="182"/>
      <c r="J50" s="183"/>
      <c r="K50" s="183"/>
      <c r="L50" s="211" t="str">
        <f t="shared" si="1"/>
        <v/>
      </c>
      <c r="M50" s="6"/>
    </row>
    <row r="51" spans="1:13" x14ac:dyDescent="0.2">
      <c r="A51" s="1"/>
      <c r="B51" s="181"/>
      <c r="C51" s="184"/>
      <c r="D51" s="182"/>
      <c r="E51" s="181"/>
      <c r="F51" s="182"/>
      <c r="G51" s="185" t="str">
        <f t="shared" si="0"/>
        <v/>
      </c>
      <c r="H51" s="182"/>
      <c r="I51" s="182"/>
      <c r="J51" s="183"/>
      <c r="K51" s="183"/>
      <c r="L51" s="211" t="str">
        <f t="shared" si="1"/>
        <v/>
      </c>
      <c r="M51" s="6"/>
    </row>
    <row r="52" spans="1:13" x14ac:dyDescent="0.2">
      <c r="A52" s="1"/>
      <c r="B52" s="181"/>
      <c r="C52" s="184"/>
      <c r="D52" s="182"/>
      <c r="E52" s="181"/>
      <c r="F52" s="182"/>
      <c r="G52" s="185" t="str">
        <f t="shared" si="0"/>
        <v/>
      </c>
      <c r="H52" s="182"/>
      <c r="I52" s="182"/>
      <c r="J52" s="183"/>
      <c r="K52" s="183"/>
      <c r="L52" s="211" t="str">
        <f t="shared" si="1"/>
        <v/>
      </c>
      <c r="M52" s="6"/>
    </row>
    <row r="53" spans="1:13" x14ac:dyDescent="0.2">
      <c r="A53" s="1"/>
      <c r="B53" s="181"/>
      <c r="C53" s="184"/>
      <c r="D53" s="182"/>
      <c r="E53" s="181"/>
      <c r="F53" s="182"/>
      <c r="G53" s="185" t="str">
        <f t="shared" si="0"/>
        <v/>
      </c>
      <c r="H53" s="182"/>
      <c r="I53" s="182"/>
      <c r="J53" s="183"/>
      <c r="K53" s="183"/>
      <c r="L53" s="211" t="str">
        <f t="shared" si="1"/>
        <v/>
      </c>
      <c r="M53" s="6"/>
    </row>
    <row r="54" spans="1:13" x14ac:dyDescent="0.2">
      <c r="A54" s="1"/>
      <c r="B54" s="181"/>
      <c r="C54" s="184"/>
      <c r="D54" s="182"/>
      <c r="E54" s="181"/>
      <c r="F54" s="182"/>
      <c r="G54" s="185" t="str">
        <f t="shared" si="0"/>
        <v/>
      </c>
      <c r="H54" s="182"/>
      <c r="I54" s="182"/>
      <c r="J54" s="183"/>
      <c r="K54" s="183"/>
      <c r="L54" s="211" t="str">
        <f t="shared" si="1"/>
        <v/>
      </c>
      <c r="M54" s="6"/>
    </row>
    <row r="55" spans="1:13" x14ac:dyDescent="0.2">
      <c r="A55" s="1"/>
      <c r="B55" s="181"/>
      <c r="C55" s="184"/>
      <c r="D55" s="182"/>
      <c r="E55" s="181"/>
      <c r="F55" s="182"/>
      <c r="G55" s="185" t="str">
        <f t="shared" si="0"/>
        <v/>
      </c>
      <c r="H55" s="182"/>
      <c r="I55" s="182"/>
      <c r="J55" s="183"/>
      <c r="K55" s="183"/>
      <c r="L55" s="211" t="str">
        <f t="shared" si="1"/>
        <v/>
      </c>
      <c r="M55" s="6"/>
    </row>
    <row r="56" spans="1:13" x14ac:dyDescent="0.2">
      <c r="A56" s="1"/>
      <c r="B56" s="181"/>
      <c r="C56" s="184"/>
      <c r="D56" s="182"/>
      <c r="E56" s="181"/>
      <c r="F56" s="182"/>
      <c r="G56" s="185" t="str">
        <f t="shared" si="0"/>
        <v/>
      </c>
      <c r="H56" s="182"/>
      <c r="I56" s="182"/>
      <c r="J56" s="183"/>
      <c r="K56" s="183"/>
      <c r="L56" s="211" t="str">
        <f t="shared" si="1"/>
        <v/>
      </c>
      <c r="M56" s="6"/>
    </row>
    <row r="57" spans="1:13" x14ac:dyDescent="0.2">
      <c r="A57" s="1"/>
      <c r="B57" s="181"/>
      <c r="C57" s="184"/>
      <c r="D57" s="182"/>
      <c r="E57" s="181"/>
      <c r="F57" s="182"/>
      <c r="G57" s="185" t="str">
        <f t="shared" si="0"/>
        <v/>
      </c>
      <c r="H57" s="182"/>
      <c r="I57" s="182"/>
      <c r="J57" s="183"/>
      <c r="K57" s="183"/>
      <c r="L57" s="211" t="str">
        <f t="shared" si="1"/>
        <v/>
      </c>
      <c r="M57" s="6"/>
    </row>
    <row r="58" spans="1:13" x14ac:dyDescent="0.2">
      <c r="A58" s="1"/>
      <c r="B58" s="181"/>
      <c r="C58" s="184"/>
      <c r="D58" s="182"/>
      <c r="E58" s="181"/>
      <c r="F58" s="182"/>
      <c r="G58" s="185" t="str">
        <f t="shared" si="0"/>
        <v/>
      </c>
      <c r="H58" s="182"/>
      <c r="I58" s="182"/>
      <c r="J58" s="183"/>
      <c r="K58" s="183"/>
      <c r="L58" s="211" t="str">
        <f t="shared" si="1"/>
        <v/>
      </c>
      <c r="M58" s="6"/>
    </row>
    <row r="59" spans="1:13" x14ac:dyDescent="0.2">
      <c r="A59" s="1"/>
      <c r="B59" s="181"/>
      <c r="C59" s="184"/>
      <c r="D59" s="182"/>
      <c r="E59" s="181"/>
      <c r="F59" s="182"/>
      <c r="G59" s="185" t="str">
        <f t="shared" si="0"/>
        <v/>
      </c>
      <c r="H59" s="182"/>
      <c r="I59" s="182"/>
      <c r="J59" s="183"/>
      <c r="K59" s="183"/>
      <c r="L59" s="211" t="str">
        <f t="shared" si="1"/>
        <v/>
      </c>
      <c r="M59" s="6"/>
    </row>
    <row r="60" spans="1:13" x14ac:dyDescent="0.2">
      <c r="A60" s="1"/>
      <c r="B60" s="181"/>
      <c r="C60" s="184"/>
      <c r="D60" s="182"/>
      <c r="E60" s="181"/>
      <c r="F60" s="182"/>
      <c r="G60" s="185" t="str">
        <f t="shared" si="0"/>
        <v/>
      </c>
      <c r="H60" s="182"/>
      <c r="I60" s="182"/>
      <c r="J60" s="183"/>
      <c r="K60" s="183"/>
      <c r="L60" s="211" t="str">
        <f t="shared" si="1"/>
        <v/>
      </c>
      <c r="M60" s="6"/>
    </row>
    <row r="61" spans="1:13" x14ac:dyDescent="0.2">
      <c r="A61" s="1"/>
      <c r="B61" s="181"/>
      <c r="C61" s="184"/>
      <c r="D61" s="182"/>
      <c r="E61" s="181"/>
      <c r="F61" s="182"/>
      <c r="G61" s="185" t="str">
        <f t="shared" si="0"/>
        <v/>
      </c>
      <c r="H61" s="182"/>
      <c r="I61" s="182"/>
      <c r="J61" s="183"/>
      <c r="K61" s="183"/>
      <c r="L61" s="211" t="str">
        <f t="shared" si="1"/>
        <v/>
      </c>
      <c r="M61" s="6"/>
    </row>
    <row r="62" spans="1:13" x14ac:dyDescent="0.2">
      <c r="A62" s="1"/>
      <c r="B62" s="181"/>
      <c r="C62" s="184"/>
      <c r="D62" s="182"/>
      <c r="E62" s="181"/>
      <c r="F62" s="182"/>
      <c r="G62" s="185" t="str">
        <f t="shared" si="0"/>
        <v/>
      </c>
      <c r="H62" s="182"/>
      <c r="I62" s="182"/>
      <c r="J62" s="183"/>
      <c r="K62" s="183"/>
      <c r="L62" s="211" t="str">
        <f t="shared" si="1"/>
        <v/>
      </c>
      <c r="M62" s="6"/>
    </row>
    <row r="63" spans="1:13" x14ac:dyDescent="0.2">
      <c r="A63" s="1"/>
      <c r="B63" s="181"/>
      <c r="C63" s="184"/>
      <c r="D63" s="182"/>
      <c r="E63" s="181"/>
      <c r="F63" s="182"/>
      <c r="G63" s="185" t="str">
        <f t="shared" si="0"/>
        <v/>
      </c>
      <c r="H63" s="182"/>
      <c r="I63" s="182"/>
      <c r="J63" s="183"/>
      <c r="K63" s="183"/>
      <c r="L63" s="211" t="str">
        <f t="shared" si="1"/>
        <v/>
      </c>
      <c r="M63" s="6"/>
    </row>
    <row r="64" spans="1:13" x14ac:dyDescent="0.2">
      <c r="A64" s="1"/>
      <c r="B64" s="181"/>
      <c r="C64" s="184"/>
      <c r="D64" s="182"/>
      <c r="E64" s="181"/>
      <c r="F64" s="182"/>
      <c r="G64" s="185" t="str">
        <f t="shared" si="0"/>
        <v/>
      </c>
      <c r="H64" s="182"/>
      <c r="I64" s="182"/>
      <c r="J64" s="183"/>
      <c r="K64" s="183"/>
      <c r="L64" s="211" t="str">
        <f t="shared" si="1"/>
        <v/>
      </c>
      <c r="M64" s="6"/>
    </row>
    <row r="65" spans="1:13" x14ac:dyDescent="0.2">
      <c r="A65" s="1"/>
      <c r="B65" s="181"/>
      <c r="C65" s="184"/>
      <c r="D65" s="182"/>
      <c r="E65" s="181"/>
      <c r="F65" s="182"/>
      <c r="G65" s="185" t="str">
        <f t="shared" si="0"/>
        <v/>
      </c>
      <c r="H65" s="182"/>
      <c r="I65" s="182"/>
      <c r="J65" s="183"/>
      <c r="K65" s="183"/>
      <c r="L65" s="211" t="str">
        <f t="shared" si="1"/>
        <v/>
      </c>
      <c r="M65" s="6"/>
    </row>
    <row r="66" spans="1:13" x14ac:dyDescent="0.2">
      <c r="A66" s="1"/>
      <c r="B66" s="181"/>
      <c r="C66" s="184"/>
      <c r="D66" s="182"/>
      <c r="E66" s="181"/>
      <c r="F66" s="182"/>
      <c r="G66" s="185" t="str">
        <f t="shared" si="0"/>
        <v/>
      </c>
      <c r="H66" s="182"/>
      <c r="I66" s="182"/>
      <c r="J66" s="183"/>
      <c r="K66" s="183"/>
      <c r="L66" s="211" t="str">
        <f t="shared" si="1"/>
        <v/>
      </c>
      <c r="M66" s="6"/>
    </row>
    <row r="67" spans="1:13" x14ac:dyDescent="0.2">
      <c r="A67" s="1"/>
      <c r="B67" s="181"/>
      <c r="C67" s="184"/>
      <c r="D67" s="182"/>
      <c r="E67" s="181"/>
      <c r="F67" s="182"/>
      <c r="G67" s="185" t="str">
        <f t="shared" si="0"/>
        <v/>
      </c>
      <c r="H67" s="182"/>
      <c r="I67" s="182"/>
      <c r="J67" s="183"/>
      <c r="K67" s="183"/>
      <c r="L67" s="211" t="str">
        <f t="shared" si="1"/>
        <v/>
      </c>
      <c r="M67" s="6"/>
    </row>
    <row r="68" spans="1:13" x14ac:dyDescent="0.2">
      <c r="A68" s="1"/>
      <c r="B68" s="181"/>
      <c r="C68" s="184"/>
      <c r="D68" s="182"/>
      <c r="E68" s="181"/>
      <c r="F68" s="182"/>
      <c r="G68" s="185" t="str">
        <f t="shared" si="0"/>
        <v/>
      </c>
      <c r="H68" s="182"/>
      <c r="I68" s="182"/>
      <c r="J68" s="183"/>
      <c r="K68" s="183"/>
      <c r="L68" s="211" t="str">
        <f t="shared" si="1"/>
        <v/>
      </c>
      <c r="M68" s="6"/>
    </row>
    <row r="69" spans="1:13" x14ac:dyDescent="0.2">
      <c r="A69" s="1"/>
      <c r="B69" s="181"/>
      <c r="C69" s="184"/>
      <c r="D69" s="182"/>
      <c r="E69" s="181"/>
      <c r="F69" s="182"/>
      <c r="G69" s="185" t="str">
        <f t="shared" si="0"/>
        <v/>
      </c>
      <c r="H69" s="182"/>
      <c r="I69" s="182"/>
      <c r="J69" s="183"/>
      <c r="K69" s="183"/>
      <c r="L69" s="211" t="str">
        <f t="shared" si="1"/>
        <v/>
      </c>
      <c r="M69" s="6"/>
    </row>
    <row r="70" spans="1:13" x14ac:dyDescent="0.2">
      <c r="A70" s="1"/>
      <c r="B70" s="181"/>
      <c r="C70" s="184"/>
      <c r="D70" s="182"/>
      <c r="E70" s="181"/>
      <c r="F70" s="182"/>
      <c r="G70" s="185" t="str">
        <f t="shared" si="0"/>
        <v/>
      </c>
      <c r="H70" s="182"/>
      <c r="I70" s="182"/>
      <c r="J70" s="183"/>
      <c r="K70" s="183"/>
      <c r="L70" s="211" t="str">
        <f t="shared" si="1"/>
        <v/>
      </c>
      <c r="M70" s="6"/>
    </row>
    <row r="71" spans="1:13" x14ac:dyDescent="0.2">
      <c r="A71" s="1"/>
      <c r="B71" s="181"/>
      <c r="C71" s="184"/>
      <c r="D71" s="182"/>
      <c r="E71" s="181"/>
      <c r="F71" s="182"/>
      <c r="G71" s="185" t="str">
        <f t="shared" si="0"/>
        <v/>
      </c>
      <c r="H71" s="182"/>
      <c r="I71" s="182"/>
      <c r="J71" s="183"/>
      <c r="K71" s="183"/>
      <c r="L71" s="211" t="str">
        <f t="shared" si="1"/>
        <v/>
      </c>
      <c r="M71" s="6"/>
    </row>
    <row r="72" spans="1:13" x14ac:dyDescent="0.2">
      <c r="A72" s="1"/>
      <c r="B72" s="181"/>
      <c r="C72" s="184"/>
      <c r="D72" s="182"/>
      <c r="E72" s="181"/>
      <c r="F72" s="182"/>
      <c r="G72" s="185" t="str">
        <f t="shared" si="0"/>
        <v/>
      </c>
      <c r="H72" s="182"/>
      <c r="I72" s="182"/>
      <c r="J72" s="183"/>
      <c r="K72" s="183"/>
      <c r="L72" s="211" t="str">
        <f t="shared" si="1"/>
        <v/>
      </c>
      <c r="M72" s="6"/>
    </row>
    <row r="73" spans="1:13" x14ac:dyDescent="0.2">
      <c r="A73" s="1"/>
      <c r="B73" s="181"/>
      <c r="C73" s="184"/>
      <c r="D73" s="182"/>
      <c r="E73" s="181"/>
      <c r="F73" s="182"/>
      <c r="G73" s="185" t="str">
        <f t="shared" si="0"/>
        <v/>
      </c>
      <c r="H73" s="182"/>
      <c r="I73" s="182"/>
      <c r="J73" s="183"/>
      <c r="K73" s="183"/>
      <c r="L73" s="211" t="str">
        <f t="shared" si="1"/>
        <v/>
      </c>
      <c r="M73" s="6"/>
    </row>
    <row r="74" spans="1:13" x14ac:dyDescent="0.2">
      <c r="A74" s="1"/>
      <c r="B74" s="181"/>
      <c r="C74" s="184"/>
      <c r="D74" s="182"/>
      <c r="E74" s="181"/>
      <c r="F74" s="182"/>
      <c r="G74" s="185" t="str">
        <f t="shared" si="0"/>
        <v/>
      </c>
      <c r="H74" s="182"/>
      <c r="I74" s="182"/>
      <c r="J74" s="183"/>
      <c r="K74" s="183"/>
      <c r="L74" s="211" t="str">
        <f t="shared" si="1"/>
        <v/>
      </c>
      <c r="M74" s="6"/>
    </row>
    <row r="75" spans="1:13" x14ac:dyDescent="0.2">
      <c r="A75" s="1"/>
      <c r="B75" s="181"/>
      <c r="C75" s="184"/>
      <c r="D75" s="182"/>
      <c r="E75" s="181"/>
      <c r="F75" s="182"/>
      <c r="G75" s="185" t="str">
        <f t="shared" si="0"/>
        <v/>
      </c>
      <c r="H75" s="182"/>
      <c r="I75" s="182"/>
      <c r="J75" s="183"/>
      <c r="K75" s="183"/>
      <c r="L75" s="211" t="str">
        <f t="shared" si="1"/>
        <v/>
      </c>
      <c r="M75" s="6"/>
    </row>
    <row r="76" spans="1:13" x14ac:dyDescent="0.2">
      <c r="A76" s="1"/>
      <c r="B76" s="181"/>
      <c r="C76" s="184"/>
      <c r="D76" s="182"/>
      <c r="E76" s="181"/>
      <c r="F76" s="182"/>
      <c r="G76" s="185" t="str">
        <f t="shared" si="0"/>
        <v/>
      </c>
      <c r="H76" s="182"/>
      <c r="I76" s="182"/>
      <c r="J76" s="183"/>
      <c r="K76" s="183"/>
      <c r="L76" s="211" t="str">
        <f t="shared" si="1"/>
        <v/>
      </c>
      <c r="M76" s="6"/>
    </row>
    <row r="77" spans="1:13" x14ac:dyDescent="0.2">
      <c r="A77" s="1"/>
      <c r="B77" s="181"/>
      <c r="C77" s="184"/>
      <c r="D77" s="182"/>
      <c r="E77" s="181"/>
      <c r="F77" s="182"/>
      <c r="G77" s="185" t="str">
        <f t="shared" si="0"/>
        <v/>
      </c>
      <c r="H77" s="182"/>
      <c r="I77" s="182"/>
      <c r="J77" s="183"/>
      <c r="K77" s="183"/>
      <c r="L77" s="211" t="str">
        <f t="shared" si="1"/>
        <v/>
      </c>
      <c r="M77" s="6"/>
    </row>
    <row r="78" spans="1:13" x14ac:dyDescent="0.2">
      <c r="A78" s="1"/>
      <c r="B78" s="181"/>
      <c r="C78" s="184"/>
      <c r="D78" s="182"/>
      <c r="E78" s="181"/>
      <c r="F78" s="182"/>
      <c r="G78" s="185" t="str">
        <f t="shared" si="0"/>
        <v/>
      </c>
      <c r="H78" s="182"/>
      <c r="I78" s="182"/>
      <c r="J78" s="183"/>
      <c r="K78" s="183"/>
      <c r="L78" s="211" t="str">
        <f t="shared" si="1"/>
        <v/>
      </c>
      <c r="M78" s="6"/>
    </row>
    <row r="79" spans="1:13" x14ac:dyDescent="0.2">
      <c r="A79" s="1"/>
      <c r="B79" s="181"/>
      <c r="C79" s="184"/>
      <c r="D79" s="182"/>
      <c r="E79" s="181"/>
      <c r="F79" s="182"/>
      <c r="G79" s="185" t="str">
        <f t="shared" si="0"/>
        <v/>
      </c>
      <c r="H79" s="182"/>
      <c r="I79" s="182"/>
      <c r="J79" s="183"/>
      <c r="K79" s="183"/>
      <c r="L79" s="211" t="str">
        <f t="shared" si="1"/>
        <v/>
      </c>
      <c r="M79" s="6"/>
    </row>
    <row r="80" spans="1:13" x14ac:dyDescent="0.2">
      <c r="A80" s="1"/>
      <c r="B80" s="181"/>
      <c r="C80" s="184"/>
      <c r="D80" s="182"/>
      <c r="E80" s="181"/>
      <c r="F80" s="182"/>
      <c r="G80" s="185" t="str">
        <f t="shared" si="0"/>
        <v/>
      </c>
      <c r="H80" s="182"/>
      <c r="I80" s="182"/>
      <c r="J80" s="183"/>
      <c r="K80" s="183"/>
      <c r="L80" s="211" t="str">
        <f t="shared" si="1"/>
        <v/>
      </c>
      <c r="M80" s="6"/>
    </row>
    <row r="81" spans="1:13" x14ac:dyDescent="0.2">
      <c r="A81" s="1"/>
      <c r="B81" s="181"/>
      <c r="C81" s="184"/>
      <c r="D81" s="182"/>
      <c r="E81" s="181"/>
      <c r="F81" s="182"/>
      <c r="G81" s="185" t="str">
        <f t="shared" si="0"/>
        <v/>
      </c>
      <c r="H81" s="182"/>
      <c r="I81" s="182"/>
      <c r="J81" s="183"/>
      <c r="K81" s="183"/>
      <c r="L81" s="211" t="str">
        <f t="shared" si="1"/>
        <v/>
      </c>
      <c r="M81" s="6"/>
    </row>
    <row r="82" spans="1:13" x14ac:dyDescent="0.2">
      <c r="A82" s="1"/>
      <c r="B82" s="181"/>
      <c r="C82" s="184"/>
      <c r="D82" s="182"/>
      <c r="E82" s="181"/>
      <c r="F82" s="182"/>
      <c r="G82" s="185" t="str">
        <f t="shared" si="0"/>
        <v/>
      </c>
      <c r="H82" s="182"/>
      <c r="I82" s="182"/>
      <c r="J82" s="183"/>
      <c r="K82" s="183"/>
      <c r="L82" s="211" t="str">
        <f t="shared" si="1"/>
        <v/>
      </c>
      <c r="M82" s="6"/>
    </row>
    <row r="83" spans="1:13" x14ac:dyDescent="0.2">
      <c r="A83" s="1"/>
      <c r="B83" s="181"/>
      <c r="C83" s="184"/>
      <c r="D83" s="182"/>
      <c r="E83" s="181"/>
      <c r="F83" s="182"/>
      <c r="G83" s="185" t="str">
        <f t="shared" si="0"/>
        <v/>
      </c>
      <c r="H83" s="182"/>
      <c r="I83" s="182"/>
      <c r="J83" s="183"/>
      <c r="K83" s="183"/>
      <c r="L83" s="211" t="str">
        <f t="shared" si="1"/>
        <v/>
      </c>
      <c r="M83" s="6"/>
    </row>
    <row r="84" spans="1:13" x14ac:dyDescent="0.2">
      <c r="A84" s="1"/>
      <c r="B84" s="181"/>
      <c r="C84" s="184"/>
      <c r="D84" s="182"/>
      <c r="E84" s="181"/>
      <c r="F84" s="182"/>
      <c r="G84" s="185" t="str">
        <f t="shared" si="0"/>
        <v/>
      </c>
      <c r="H84" s="182"/>
      <c r="I84" s="182"/>
      <c r="J84" s="183"/>
      <c r="K84" s="183"/>
      <c r="L84" s="211" t="str">
        <f t="shared" si="1"/>
        <v/>
      </c>
      <c r="M84" s="6"/>
    </row>
    <row r="85" spans="1:13" x14ac:dyDescent="0.2">
      <c r="A85" s="1"/>
      <c r="B85" s="181"/>
      <c r="C85" s="184"/>
      <c r="D85" s="182"/>
      <c r="E85" s="181"/>
      <c r="F85" s="182"/>
      <c r="G85" s="185" t="str">
        <f t="shared" si="0"/>
        <v/>
      </c>
      <c r="H85" s="182"/>
      <c r="I85" s="182"/>
      <c r="J85" s="183"/>
      <c r="K85" s="183"/>
      <c r="L85" s="211" t="str">
        <f t="shared" si="1"/>
        <v/>
      </c>
      <c r="M85" s="6"/>
    </row>
    <row r="86" spans="1:13" x14ac:dyDescent="0.2">
      <c r="A86" s="1"/>
      <c r="B86" s="181"/>
      <c r="C86" s="184"/>
      <c r="D86" s="182"/>
      <c r="E86" s="181"/>
      <c r="F86" s="182"/>
      <c r="G86" s="185" t="str">
        <f t="shared" si="0"/>
        <v/>
      </c>
      <c r="H86" s="182"/>
      <c r="I86" s="182"/>
      <c r="J86" s="183"/>
      <c r="K86" s="183"/>
      <c r="L86" s="211" t="str">
        <f t="shared" si="1"/>
        <v/>
      </c>
      <c r="M86" s="6"/>
    </row>
    <row r="87" spans="1:13" x14ac:dyDescent="0.2">
      <c r="A87" s="1"/>
      <c r="B87" s="181"/>
      <c r="C87" s="184"/>
      <c r="D87" s="182"/>
      <c r="E87" s="181"/>
      <c r="F87" s="182"/>
      <c r="G87" s="185" t="str">
        <f t="shared" si="0"/>
        <v/>
      </c>
      <c r="H87" s="182"/>
      <c r="I87" s="182"/>
      <c r="J87" s="183"/>
      <c r="K87" s="183"/>
      <c r="L87" s="211" t="str">
        <f t="shared" si="1"/>
        <v/>
      </c>
      <c r="M87" s="6"/>
    </row>
    <row r="88" spans="1:13" x14ac:dyDescent="0.2">
      <c r="A88" s="1"/>
      <c r="B88" s="181"/>
      <c r="C88" s="184"/>
      <c r="D88" s="182"/>
      <c r="E88" s="181"/>
      <c r="F88" s="182"/>
      <c r="G88" s="185" t="str">
        <f t="shared" si="0"/>
        <v/>
      </c>
      <c r="H88" s="182"/>
      <c r="I88" s="182"/>
      <c r="J88" s="183"/>
      <c r="K88" s="183"/>
      <c r="L88" s="211" t="str">
        <f t="shared" si="1"/>
        <v/>
      </c>
      <c r="M88" s="6"/>
    </row>
    <row r="89" spans="1:13" x14ac:dyDescent="0.2">
      <c r="A89" s="1"/>
      <c r="B89" s="181"/>
      <c r="C89" s="184"/>
      <c r="D89" s="182"/>
      <c r="E89" s="181"/>
      <c r="F89" s="182"/>
      <c r="G89" s="185" t="str">
        <f t="shared" si="0"/>
        <v/>
      </c>
      <c r="H89" s="182"/>
      <c r="I89" s="182"/>
      <c r="J89" s="183"/>
      <c r="K89" s="183"/>
      <c r="L89" s="211" t="str">
        <f t="shared" si="1"/>
        <v/>
      </c>
      <c r="M89" s="6"/>
    </row>
    <row r="90" spans="1:13" x14ac:dyDescent="0.2">
      <c r="A90" s="1"/>
      <c r="B90" s="19" t="s">
        <v>407</v>
      </c>
      <c r="C90" s="17"/>
      <c r="D90" s="277">
        <f>SUM(D28:D89)</f>
        <v>0</v>
      </c>
      <c r="E90" s="3"/>
      <c r="F90" s="18"/>
      <c r="G90" s="18" t="s">
        <v>408</v>
      </c>
      <c r="H90" s="3"/>
      <c r="I90" s="3"/>
      <c r="J90" s="186">
        <f>SUM(J28:J89)</f>
        <v>0</v>
      </c>
      <c r="K90" s="37" t="s">
        <v>409</v>
      </c>
      <c r="L90" s="186">
        <f>SUM(L28:L89)</f>
        <v>0</v>
      </c>
      <c r="M90" s="6"/>
    </row>
    <row r="91" spans="1:13" x14ac:dyDescent="0.2">
      <c r="A91" s="2"/>
      <c r="B91" s="201"/>
      <c r="C91" s="201"/>
      <c r="D91" s="7"/>
      <c r="E91" s="7"/>
      <c r="F91" s="15"/>
      <c r="G91" s="7"/>
      <c r="H91" s="7"/>
      <c r="I91" s="7"/>
      <c r="J91" s="7"/>
      <c r="K91" s="202"/>
      <c r="L91" s="203"/>
      <c r="M91" s="204"/>
    </row>
    <row r="92" spans="1:13" ht="12" customHeight="1" x14ac:dyDescent="0.25">
      <c r="A92" s="25"/>
      <c r="B92" s="26"/>
      <c r="C92" s="26"/>
      <c r="D92" s="4"/>
      <c r="E92" s="4"/>
      <c r="F92" s="4"/>
      <c r="G92" s="4"/>
      <c r="H92" s="4"/>
      <c r="I92" s="4"/>
      <c r="J92" s="4"/>
      <c r="K92" s="20"/>
      <c r="L92" s="20"/>
      <c r="M92" s="5"/>
    </row>
    <row r="93" spans="1:13" ht="14.25" customHeight="1" x14ac:dyDescent="0.25">
      <c r="A93" s="1"/>
      <c r="B93" s="645" t="str">
        <f>IF(Identification!C9="","",Identification!C9)</f>
        <v>Select Council Name</v>
      </c>
      <c r="C93" s="646"/>
      <c r="D93" s="646"/>
      <c r="E93" s="647"/>
      <c r="F93" s="390"/>
      <c r="G93" s="390"/>
      <c r="H93" s="390"/>
      <c r="I93" s="390"/>
      <c r="J93" s="3"/>
      <c r="K93" s="21"/>
      <c r="L93" s="18" t="s">
        <v>375</v>
      </c>
      <c r="M93" s="197"/>
    </row>
    <row r="94" spans="1:13" ht="24" customHeight="1" x14ac:dyDescent="0.25">
      <c r="A94" s="1"/>
      <c r="B94" s="30" t="s">
        <v>868</v>
      </c>
      <c r="C94" s="30"/>
      <c r="D94" s="559"/>
      <c r="E94" s="559"/>
      <c r="F94" s="559"/>
      <c r="G94" s="559"/>
      <c r="H94" s="559"/>
      <c r="I94" s="559"/>
      <c r="J94" s="22"/>
      <c r="K94" s="23"/>
      <c r="L94" s="23"/>
      <c r="M94" s="200"/>
    </row>
    <row r="95" spans="1:13" ht="3.75" customHeight="1" x14ac:dyDescent="0.25">
      <c r="A95" s="1"/>
      <c r="B95" s="30"/>
      <c r="C95" s="30"/>
      <c r="D95" s="559"/>
      <c r="E95" s="559"/>
      <c r="F95" s="559"/>
      <c r="G95" s="559"/>
      <c r="H95" s="559"/>
      <c r="I95" s="559"/>
      <c r="J95" s="22"/>
      <c r="K95" s="23"/>
      <c r="L95" s="23"/>
      <c r="M95" s="200"/>
    </row>
    <row r="96" spans="1:13" x14ac:dyDescent="0.2">
      <c r="A96" s="1"/>
      <c r="B96" s="28"/>
      <c r="C96" s="28"/>
      <c r="D96" s="390"/>
      <c r="E96" s="390"/>
      <c r="F96" s="390"/>
      <c r="G96" s="390"/>
      <c r="H96" s="390"/>
      <c r="I96" s="390"/>
      <c r="J96" s="3"/>
      <c r="K96" s="21"/>
      <c r="L96" s="21"/>
      <c r="M96" s="197"/>
    </row>
    <row r="97" spans="1:13" ht="54" customHeight="1" x14ac:dyDescent="0.2">
      <c r="A97" s="32"/>
      <c r="B97" s="651" t="s">
        <v>456</v>
      </c>
      <c r="C97" s="652"/>
      <c r="D97" s="192" t="s">
        <v>380</v>
      </c>
      <c r="E97" s="192" t="s">
        <v>391</v>
      </c>
      <c r="F97" s="192" t="s">
        <v>392</v>
      </c>
      <c r="G97" s="192" t="s">
        <v>393</v>
      </c>
      <c r="H97" s="192" t="s">
        <v>394</v>
      </c>
      <c r="I97" s="192" t="s">
        <v>382</v>
      </c>
      <c r="J97" s="193" t="s">
        <v>862</v>
      </c>
      <c r="K97" s="193" t="s">
        <v>395</v>
      </c>
      <c r="L97" s="423" t="s">
        <v>867</v>
      </c>
      <c r="M97" s="36"/>
    </row>
    <row r="98" spans="1:13" x14ac:dyDescent="0.2">
      <c r="A98" s="1"/>
      <c r="B98" s="643"/>
      <c r="C98" s="644"/>
      <c r="D98" s="182"/>
      <c r="E98" s="181"/>
      <c r="F98" s="182"/>
      <c r="G98" s="185" t="str">
        <f>IF(F98="","",D98*F98/L98)</f>
        <v/>
      </c>
      <c r="H98" s="182"/>
      <c r="I98" s="182"/>
      <c r="J98" s="183"/>
      <c r="K98" s="183"/>
      <c r="L98" s="211" t="str">
        <f>IF(B98="","",IF(F98&lt;&gt;"",F98*D98+J98*(E98/100),(J98-K98)*(E98/100)+H98*I98))</f>
        <v/>
      </c>
      <c r="M98" s="6"/>
    </row>
    <row r="99" spans="1:13" x14ac:dyDescent="0.2">
      <c r="A99" s="1"/>
      <c r="B99" s="643"/>
      <c r="C99" s="644"/>
      <c r="D99" s="182"/>
      <c r="E99" s="181"/>
      <c r="F99" s="182"/>
      <c r="G99" s="185" t="str">
        <f t="shared" ref="G99:G125" si="3">IF(F99="","",D99*F99/L99)</f>
        <v/>
      </c>
      <c r="H99" s="182"/>
      <c r="I99" s="182"/>
      <c r="J99" s="183"/>
      <c r="K99" s="183"/>
      <c r="L99" s="211" t="str">
        <f t="shared" ref="L99:L125" si="4">IF(B99="","",IF(F99&lt;&gt;"",F99*D99+J99*(E99/100),(J99-K99)*(E99/100)+H99*I99))</f>
        <v/>
      </c>
      <c r="M99" s="6"/>
    </row>
    <row r="100" spans="1:13" x14ac:dyDescent="0.2">
      <c r="A100" s="1"/>
      <c r="B100" s="643"/>
      <c r="C100" s="644"/>
      <c r="D100" s="182"/>
      <c r="E100" s="181"/>
      <c r="F100" s="182"/>
      <c r="G100" s="185" t="str">
        <f t="shared" si="3"/>
        <v/>
      </c>
      <c r="H100" s="182"/>
      <c r="I100" s="182"/>
      <c r="J100" s="183"/>
      <c r="K100" s="183"/>
      <c r="L100" s="211" t="str">
        <f t="shared" si="4"/>
        <v/>
      </c>
      <c r="M100" s="6"/>
    </row>
    <row r="101" spans="1:13" x14ac:dyDescent="0.2">
      <c r="A101" s="1"/>
      <c r="B101" s="643"/>
      <c r="C101" s="644"/>
      <c r="D101" s="182"/>
      <c r="E101" s="181"/>
      <c r="F101" s="182"/>
      <c r="G101" s="185" t="str">
        <f t="shared" si="3"/>
        <v/>
      </c>
      <c r="H101" s="182"/>
      <c r="I101" s="182"/>
      <c r="J101" s="183"/>
      <c r="K101" s="183"/>
      <c r="L101" s="211" t="str">
        <f t="shared" si="4"/>
        <v/>
      </c>
      <c r="M101" s="6"/>
    </row>
    <row r="102" spans="1:13" x14ac:dyDescent="0.2">
      <c r="A102" s="1"/>
      <c r="B102" s="643"/>
      <c r="C102" s="644"/>
      <c r="D102" s="182"/>
      <c r="E102" s="181"/>
      <c r="F102" s="182"/>
      <c r="G102" s="185" t="str">
        <f t="shared" si="3"/>
        <v/>
      </c>
      <c r="H102" s="182"/>
      <c r="I102" s="182"/>
      <c r="J102" s="183"/>
      <c r="K102" s="183"/>
      <c r="L102" s="211" t="str">
        <f t="shared" si="4"/>
        <v/>
      </c>
      <c r="M102" s="6"/>
    </row>
    <row r="103" spans="1:13" x14ac:dyDescent="0.2">
      <c r="A103" s="1"/>
      <c r="B103" s="643"/>
      <c r="C103" s="644"/>
      <c r="D103" s="182"/>
      <c r="E103" s="181"/>
      <c r="F103" s="182"/>
      <c r="G103" s="185" t="str">
        <f t="shared" si="3"/>
        <v/>
      </c>
      <c r="H103" s="182"/>
      <c r="I103" s="182"/>
      <c r="J103" s="183"/>
      <c r="K103" s="183"/>
      <c r="L103" s="211" t="str">
        <f t="shared" si="4"/>
        <v/>
      </c>
      <c r="M103" s="6"/>
    </row>
    <row r="104" spans="1:13" x14ac:dyDescent="0.2">
      <c r="A104" s="1"/>
      <c r="B104" s="643"/>
      <c r="C104" s="644"/>
      <c r="D104" s="182"/>
      <c r="E104" s="181"/>
      <c r="F104" s="182"/>
      <c r="G104" s="185" t="str">
        <f t="shared" si="3"/>
        <v/>
      </c>
      <c r="H104" s="182"/>
      <c r="I104" s="182"/>
      <c r="J104" s="183"/>
      <c r="K104" s="183"/>
      <c r="L104" s="211" t="str">
        <f t="shared" si="4"/>
        <v/>
      </c>
      <c r="M104" s="6"/>
    </row>
    <row r="105" spans="1:13" x14ac:dyDescent="0.2">
      <c r="A105" s="1"/>
      <c r="B105" s="643"/>
      <c r="C105" s="644"/>
      <c r="D105" s="182"/>
      <c r="E105" s="181"/>
      <c r="F105" s="182"/>
      <c r="G105" s="185" t="str">
        <f t="shared" si="3"/>
        <v/>
      </c>
      <c r="H105" s="182"/>
      <c r="I105" s="182"/>
      <c r="J105" s="183"/>
      <c r="K105" s="183"/>
      <c r="L105" s="211" t="str">
        <f>IF(B105="","",IF(F105&lt;&gt;"",F105*D105+J105*(E105/100),(J105-K105)*(E105/100)+H105*I105))</f>
        <v/>
      </c>
      <c r="M105" s="6"/>
    </row>
    <row r="106" spans="1:13" x14ac:dyDescent="0.2">
      <c r="A106" s="1"/>
      <c r="B106" s="643"/>
      <c r="C106" s="644"/>
      <c r="D106" s="182"/>
      <c r="E106" s="181"/>
      <c r="F106" s="182"/>
      <c r="G106" s="185" t="str">
        <f t="shared" si="3"/>
        <v/>
      </c>
      <c r="H106" s="182"/>
      <c r="I106" s="182"/>
      <c r="J106" s="183"/>
      <c r="K106" s="183"/>
      <c r="L106" s="211" t="str">
        <f t="shared" si="4"/>
        <v/>
      </c>
      <c r="M106" s="6"/>
    </row>
    <row r="107" spans="1:13" x14ac:dyDescent="0.2">
      <c r="A107" s="1"/>
      <c r="B107" s="643"/>
      <c r="C107" s="644"/>
      <c r="D107" s="182"/>
      <c r="E107" s="181"/>
      <c r="F107" s="182"/>
      <c r="G107" s="185" t="str">
        <f t="shared" si="3"/>
        <v/>
      </c>
      <c r="H107" s="182"/>
      <c r="I107" s="182"/>
      <c r="J107" s="183"/>
      <c r="K107" s="183"/>
      <c r="L107" s="211" t="str">
        <f t="shared" si="4"/>
        <v/>
      </c>
      <c r="M107" s="6"/>
    </row>
    <row r="108" spans="1:13" ht="13.5" customHeight="1" x14ac:dyDescent="0.2">
      <c r="A108" s="1"/>
      <c r="B108" s="643"/>
      <c r="C108" s="644"/>
      <c r="D108" s="182"/>
      <c r="E108" s="181"/>
      <c r="F108" s="182"/>
      <c r="G108" s="185" t="str">
        <f>IF(F108="","",D108*F108/L108)</f>
        <v/>
      </c>
      <c r="H108" s="182"/>
      <c r="I108" s="182"/>
      <c r="J108" s="183"/>
      <c r="K108" s="183"/>
      <c r="L108" s="211" t="str">
        <f>IF(B108="","",IF(F108&lt;&gt;"",F108*D108+J108*(E108/100),(J108-K108)*(E108/100)+H108*I108))</f>
        <v/>
      </c>
      <c r="M108" s="6"/>
    </row>
    <row r="109" spans="1:13" x14ac:dyDescent="0.2">
      <c r="A109" s="1"/>
      <c r="B109" s="643"/>
      <c r="C109" s="644"/>
      <c r="D109" s="182"/>
      <c r="E109" s="181"/>
      <c r="F109" s="182"/>
      <c r="G109" s="185" t="str">
        <f t="shared" si="3"/>
        <v/>
      </c>
      <c r="H109" s="182"/>
      <c r="I109" s="182"/>
      <c r="J109" s="183"/>
      <c r="K109" s="183"/>
      <c r="L109" s="211" t="str">
        <f t="shared" si="4"/>
        <v/>
      </c>
      <c r="M109" s="6"/>
    </row>
    <row r="110" spans="1:13" x14ac:dyDescent="0.2">
      <c r="A110" s="1"/>
      <c r="B110" s="643"/>
      <c r="C110" s="644"/>
      <c r="D110" s="182"/>
      <c r="E110" s="181"/>
      <c r="F110" s="182"/>
      <c r="G110" s="185" t="str">
        <f t="shared" si="3"/>
        <v/>
      </c>
      <c r="H110" s="182"/>
      <c r="I110" s="182"/>
      <c r="J110" s="183"/>
      <c r="K110" s="183"/>
      <c r="L110" s="211" t="str">
        <f t="shared" si="4"/>
        <v/>
      </c>
      <c r="M110" s="6"/>
    </row>
    <row r="111" spans="1:13" x14ac:dyDescent="0.2">
      <c r="A111" s="1"/>
      <c r="B111" s="643"/>
      <c r="C111" s="644"/>
      <c r="D111" s="182"/>
      <c r="E111" s="181"/>
      <c r="F111" s="182"/>
      <c r="G111" s="185" t="str">
        <f t="shared" si="3"/>
        <v/>
      </c>
      <c r="H111" s="182"/>
      <c r="I111" s="182"/>
      <c r="J111" s="183"/>
      <c r="K111" s="183"/>
      <c r="L111" s="211" t="str">
        <f t="shared" si="4"/>
        <v/>
      </c>
      <c r="M111" s="6"/>
    </row>
    <row r="112" spans="1:13" x14ac:dyDescent="0.2">
      <c r="A112" s="1"/>
      <c r="B112" s="643"/>
      <c r="C112" s="644"/>
      <c r="D112" s="182"/>
      <c r="E112" s="181"/>
      <c r="F112" s="182"/>
      <c r="G112" s="185" t="str">
        <f t="shared" si="3"/>
        <v/>
      </c>
      <c r="H112" s="182"/>
      <c r="I112" s="182"/>
      <c r="J112" s="183"/>
      <c r="K112" s="183"/>
      <c r="L112" s="211" t="str">
        <f t="shared" si="4"/>
        <v/>
      </c>
      <c r="M112" s="6"/>
    </row>
    <row r="113" spans="1:13" x14ac:dyDescent="0.2">
      <c r="A113" s="1"/>
      <c r="B113" s="643"/>
      <c r="C113" s="644"/>
      <c r="D113" s="182"/>
      <c r="E113" s="181"/>
      <c r="F113" s="182"/>
      <c r="G113" s="185" t="str">
        <f t="shared" si="3"/>
        <v/>
      </c>
      <c r="H113" s="182"/>
      <c r="I113" s="182"/>
      <c r="J113" s="183"/>
      <c r="K113" s="183"/>
      <c r="L113" s="211" t="str">
        <f t="shared" si="4"/>
        <v/>
      </c>
      <c r="M113" s="6"/>
    </row>
    <row r="114" spans="1:13" x14ac:dyDescent="0.2">
      <c r="A114" s="1"/>
      <c r="B114" s="643"/>
      <c r="C114" s="644"/>
      <c r="D114" s="182"/>
      <c r="E114" s="181"/>
      <c r="F114" s="182"/>
      <c r="G114" s="185" t="str">
        <f t="shared" si="3"/>
        <v/>
      </c>
      <c r="H114" s="182"/>
      <c r="I114" s="182"/>
      <c r="J114" s="183"/>
      <c r="K114" s="183"/>
      <c r="L114" s="211" t="str">
        <f t="shared" si="4"/>
        <v/>
      </c>
      <c r="M114" s="6"/>
    </row>
    <row r="115" spans="1:13" x14ac:dyDescent="0.2">
      <c r="A115" s="1"/>
      <c r="B115" s="643"/>
      <c r="C115" s="644"/>
      <c r="D115" s="182"/>
      <c r="E115" s="181"/>
      <c r="F115" s="182"/>
      <c r="G115" s="185" t="str">
        <f t="shared" si="3"/>
        <v/>
      </c>
      <c r="H115" s="182"/>
      <c r="I115" s="182"/>
      <c r="J115" s="183"/>
      <c r="K115" s="183"/>
      <c r="L115" s="211" t="str">
        <f t="shared" si="4"/>
        <v/>
      </c>
      <c r="M115" s="6"/>
    </row>
    <row r="116" spans="1:13" x14ac:dyDescent="0.2">
      <c r="A116" s="1"/>
      <c r="B116" s="643"/>
      <c r="C116" s="644"/>
      <c r="D116" s="182"/>
      <c r="E116" s="181"/>
      <c r="F116" s="182"/>
      <c r="G116" s="185" t="str">
        <f t="shared" si="3"/>
        <v/>
      </c>
      <c r="H116" s="182"/>
      <c r="I116" s="182"/>
      <c r="J116" s="183"/>
      <c r="K116" s="183"/>
      <c r="L116" s="211" t="str">
        <f t="shared" si="4"/>
        <v/>
      </c>
      <c r="M116" s="6"/>
    </row>
    <row r="117" spans="1:13" x14ac:dyDescent="0.2">
      <c r="A117" s="1"/>
      <c r="B117" s="643"/>
      <c r="C117" s="644"/>
      <c r="D117" s="182"/>
      <c r="E117" s="181"/>
      <c r="F117" s="182"/>
      <c r="G117" s="185" t="str">
        <f t="shared" si="3"/>
        <v/>
      </c>
      <c r="H117" s="182"/>
      <c r="I117" s="182"/>
      <c r="J117" s="183"/>
      <c r="K117" s="183"/>
      <c r="L117" s="211" t="str">
        <f t="shared" si="4"/>
        <v/>
      </c>
      <c r="M117" s="6"/>
    </row>
    <row r="118" spans="1:13" x14ac:dyDescent="0.2">
      <c r="A118" s="1"/>
      <c r="B118" s="643"/>
      <c r="C118" s="644"/>
      <c r="D118" s="182"/>
      <c r="E118" s="181"/>
      <c r="F118" s="182"/>
      <c r="G118" s="185" t="str">
        <f t="shared" si="3"/>
        <v/>
      </c>
      <c r="H118" s="182"/>
      <c r="I118" s="182"/>
      <c r="J118" s="183"/>
      <c r="K118" s="183"/>
      <c r="L118" s="211" t="str">
        <f t="shared" si="4"/>
        <v/>
      </c>
      <c r="M118" s="6"/>
    </row>
    <row r="119" spans="1:13" x14ac:dyDescent="0.2">
      <c r="A119" s="1"/>
      <c r="B119" s="643"/>
      <c r="C119" s="644"/>
      <c r="D119" s="182"/>
      <c r="E119" s="181"/>
      <c r="F119" s="182"/>
      <c r="G119" s="185" t="str">
        <f t="shared" si="3"/>
        <v/>
      </c>
      <c r="H119" s="182"/>
      <c r="I119" s="182"/>
      <c r="J119" s="183"/>
      <c r="K119" s="183"/>
      <c r="L119" s="211" t="str">
        <f t="shared" si="4"/>
        <v/>
      </c>
      <c r="M119" s="6"/>
    </row>
    <row r="120" spans="1:13" x14ac:dyDescent="0.2">
      <c r="A120" s="1"/>
      <c r="B120" s="643"/>
      <c r="C120" s="644"/>
      <c r="D120" s="182"/>
      <c r="E120" s="181"/>
      <c r="F120" s="182"/>
      <c r="G120" s="185" t="str">
        <f t="shared" si="3"/>
        <v/>
      </c>
      <c r="H120" s="182"/>
      <c r="I120" s="182"/>
      <c r="J120" s="183"/>
      <c r="K120" s="183"/>
      <c r="L120" s="211" t="str">
        <f t="shared" si="4"/>
        <v/>
      </c>
      <c r="M120" s="6"/>
    </row>
    <row r="121" spans="1:13" x14ac:dyDescent="0.2">
      <c r="A121" s="1"/>
      <c r="B121" s="643"/>
      <c r="C121" s="644"/>
      <c r="D121" s="182"/>
      <c r="E121" s="181"/>
      <c r="F121" s="182"/>
      <c r="G121" s="185" t="str">
        <f t="shared" si="3"/>
        <v/>
      </c>
      <c r="H121" s="182"/>
      <c r="I121" s="182"/>
      <c r="J121" s="183"/>
      <c r="K121" s="183"/>
      <c r="L121" s="211" t="str">
        <f t="shared" si="4"/>
        <v/>
      </c>
      <c r="M121" s="6"/>
    </row>
    <row r="122" spans="1:13" x14ac:dyDescent="0.2">
      <c r="A122" s="1"/>
      <c r="B122" s="643"/>
      <c r="C122" s="644"/>
      <c r="D122" s="182"/>
      <c r="E122" s="181"/>
      <c r="F122" s="182"/>
      <c r="G122" s="185" t="str">
        <f t="shared" si="3"/>
        <v/>
      </c>
      <c r="H122" s="182"/>
      <c r="I122" s="182"/>
      <c r="J122" s="183"/>
      <c r="K122" s="183"/>
      <c r="L122" s="211" t="str">
        <f t="shared" si="4"/>
        <v/>
      </c>
      <c r="M122" s="6"/>
    </row>
    <row r="123" spans="1:13" x14ac:dyDescent="0.2">
      <c r="A123" s="1"/>
      <c r="B123" s="643"/>
      <c r="C123" s="644"/>
      <c r="D123" s="182"/>
      <c r="E123" s="181"/>
      <c r="F123" s="182"/>
      <c r="G123" s="185" t="str">
        <f t="shared" si="3"/>
        <v/>
      </c>
      <c r="H123" s="182"/>
      <c r="I123" s="182"/>
      <c r="J123" s="183"/>
      <c r="K123" s="183"/>
      <c r="L123" s="211" t="str">
        <f t="shared" si="4"/>
        <v/>
      </c>
      <c r="M123" s="6"/>
    </row>
    <row r="124" spans="1:13" x14ac:dyDescent="0.2">
      <c r="A124" s="1"/>
      <c r="B124" s="643"/>
      <c r="C124" s="644"/>
      <c r="D124" s="182"/>
      <c r="E124" s="181"/>
      <c r="F124" s="182"/>
      <c r="G124" s="185" t="str">
        <f t="shared" si="3"/>
        <v/>
      </c>
      <c r="H124" s="182"/>
      <c r="I124" s="182"/>
      <c r="J124" s="183"/>
      <c r="K124" s="183"/>
      <c r="L124" s="211" t="str">
        <f t="shared" si="4"/>
        <v/>
      </c>
      <c r="M124" s="6"/>
    </row>
    <row r="125" spans="1:13" x14ac:dyDescent="0.2">
      <c r="A125" s="1"/>
      <c r="B125" s="643"/>
      <c r="C125" s="644"/>
      <c r="D125" s="182"/>
      <c r="E125" s="181"/>
      <c r="F125" s="182"/>
      <c r="G125" s="185" t="str">
        <f t="shared" si="3"/>
        <v/>
      </c>
      <c r="H125" s="182"/>
      <c r="I125" s="182"/>
      <c r="J125" s="183"/>
      <c r="K125" s="183"/>
      <c r="L125" s="211" t="str">
        <f t="shared" si="4"/>
        <v/>
      </c>
      <c r="M125" s="6"/>
    </row>
    <row r="126" spans="1:13" x14ac:dyDescent="0.2">
      <c r="A126" s="1"/>
      <c r="B126" s="17"/>
      <c r="C126" s="17"/>
      <c r="D126" s="3"/>
      <c r="E126" s="3"/>
      <c r="F126" s="18"/>
      <c r="G126" s="3"/>
      <c r="H126" s="3"/>
      <c r="I126" s="3"/>
      <c r="J126" s="40"/>
      <c r="K126" s="37" t="s">
        <v>409</v>
      </c>
      <c r="L126" s="186">
        <f>SUM(L98:L125)</f>
        <v>0</v>
      </c>
      <c r="M126" s="6"/>
    </row>
    <row r="127" spans="1:13" x14ac:dyDescent="0.2">
      <c r="A127" s="2"/>
      <c r="B127" s="201"/>
      <c r="C127" s="201"/>
      <c r="D127" s="7"/>
      <c r="E127" s="7"/>
      <c r="F127" s="15"/>
      <c r="G127" s="7"/>
      <c r="H127" s="7"/>
      <c r="I127" s="7"/>
      <c r="J127" s="7"/>
      <c r="K127" s="202"/>
      <c r="L127" s="203"/>
      <c r="M127" s="204"/>
    </row>
    <row r="128" spans="1:13" ht="18" x14ac:dyDescent="0.25">
      <c r="A128" s="25"/>
      <c r="B128" s="26"/>
      <c r="C128" s="26"/>
      <c r="D128" s="4"/>
      <c r="E128" s="4"/>
      <c r="F128" s="4"/>
      <c r="G128" s="4"/>
      <c r="H128" s="4"/>
      <c r="I128" s="4"/>
      <c r="J128" s="4"/>
      <c r="K128" s="20"/>
      <c r="L128" s="20"/>
      <c r="M128" s="5"/>
    </row>
    <row r="129" spans="1:13" ht="15" customHeight="1" x14ac:dyDescent="0.25">
      <c r="A129" s="1"/>
      <c r="B129" s="645" t="str">
        <f>IF(Identification!C9="","",Identification!C9)</f>
        <v>Select Council Name</v>
      </c>
      <c r="C129" s="646"/>
      <c r="D129" s="646"/>
      <c r="E129" s="647"/>
      <c r="F129" s="390"/>
      <c r="G129" s="390"/>
      <c r="H129" s="390"/>
      <c r="I129" s="390"/>
      <c r="J129" s="3"/>
      <c r="K129" s="21"/>
      <c r="L129" s="18" t="s">
        <v>375</v>
      </c>
      <c r="M129" s="197"/>
    </row>
    <row r="130" spans="1:13" ht="24" customHeight="1" x14ac:dyDescent="0.25">
      <c r="A130" s="1"/>
      <c r="B130" s="30" t="s">
        <v>869</v>
      </c>
      <c r="C130" s="30"/>
      <c r="D130" s="559"/>
      <c r="E130" s="559"/>
      <c r="F130" s="559"/>
      <c r="G130" s="559"/>
      <c r="H130" s="559"/>
      <c r="I130" s="559"/>
      <c r="J130" s="22"/>
      <c r="K130" s="23"/>
      <c r="L130" s="23"/>
      <c r="M130" s="200"/>
    </row>
    <row r="131" spans="1:13" x14ac:dyDescent="0.2">
      <c r="A131" s="1"/>
      <c r="B131" s="28"/>
      <c r="C131" s="28"/>
      <c r="D131" s="390"/>
      <c r="E131" s="390"/>
      <c r="F131" s="390"/>
      <c r="G131" s="390"/>
      <c r="H131" s="390"/>
      <c r="I131" s="390"/>
      <c r="J131" s="3"/>
      <c r="K131" s="21"/>
      <c r="L131" s="21"/>
      <c r="M131" s="197"/>
    </row>
    <row r="132" spans="1:13" ht="63.75" customHeight="1" x14ac:dyDescent="0.2">
      <c r="A132" s="32"/>
      <c r="B132" s="651" t="s">
        <v>457</v>
      </c>
      <c r="C132" s="655"/>
      <c r="D132" s="655"/>
      <c r="E132" s="655"/>
      <c r="F132" s="655"/>
      <c r="G132" s="655"/>
      <c r="H132" s="655"/>
      <c r="I132" s="652"/>
      <c r="J132" s="206" t="s">
        <v>410</v>
      </c>
      <c r="K132" s="192" t="s">
        <v>411</v>
      </c>
      <c r="L132" s="424" t="s">
        <v>867</v>
      </c>
      <c r="M132" s="6"/>
    </row>
    <row r="133" spans="1:13" x14ac:dyDescent="0.2">
      <c r="A133" s="1"/>
      <c r="B133" s="648"/>
      <c r="C133" s="649"/>
      <c r="D133" s="649"/>
      <c r="E133" s="649"/>
      <c r="F133" s="649"/>
      <c r="G133" s="649"/>
      <c r="H133" s="649"/>
      <c r="I133" s="650"/>
      <c r="J133" s="295"/>
      <c r="K133" s="295"/>
      <c r="L133" s="212" t="str">
        <f>IF(B133="","",J133*K133)</f>
        <v/>
      </c>
      <c r="M133" s="6"/>
    </row>
    <row r="134" spans="1:13" x14ac:dyDescent="0.2">
      <c r="A134" s="1"/>
      <c r="B134" s="648"/>
      <c r="C134" s="649"/>
      <c r="D134" s="649"/>
      <c r="E134" s="649"/>
      <c r="F134" s="649"/>
      <c r="G134" s="649"/>
      <c r="H134" s="649"/>
      <c r="I134" s="650"/>
      <c r="J134" s="295"/>
      <c r="K134" s="295"/>
      <c r="L134" s="212" t="str">
        <f t="shared" ref="L134:L152" si="5">IF(B134="","",J134*K134)</f>
        <v/>
      </c>
      <c r="M134" s="6"/>
    </row>
    <row r="135" spans="1:13" x14ac:dyDescent="0.2">
      <c r="A135" s="1"/>
      <c r="B135" s="648"/>
      <c r="C135" s="649"/>
      <c r="D135" s="649"/>
      <c r="E135" s="649"/>
      <c r="F135" s="649"/>
      <c r="G135" s="649"/>
      <c r="H135" s="649"/>
      <c r="I135" s="650"/>
      <c r="J135" s="295"/>
      <c r="K135" s="295"/>
      <c r="L135" s="212" t="str">
        <f t="shared" si="5"/>
        <v/>
      </c>
      <c r="M135" s="6"/>
    </row>
    <row r="136" spans="1:13" x14ac:dyDescent="0.2">
      <c r="A136" s="1"/>
      <c r="B136" s="648"/>
      <c r="C136" s="649"/>
      <c r="D136" s="649"/>
      <c r="E136" s="649"/>
      <c r="F136" s="649"/>
      <c r="G136" s="649"/>
      <c r="H136" s="649"/>
      <c r="I136" s="650"/>
      <c r="J136" s="295"/>
      <c r="K136" s="295"/>
      <c r="L136" s="212" t="str">
        <f t="shared" si="5"/>
        <v/>
      </c>
      <c r="M136" s="6"/>
    </row>
    <row r="137" spans="1:13" x14ac:dyDescent="0.2">
      <c r="A137" s="1"/>
      <c r="B137" s="648"/>
      <c r="C137" s="649"/>
      <c r="D137" s="649"/>
      <c r="E137" s="649"/>
      <c r="F137" s="649"/>
      <c r="G137" s="649"/>
      <c r="H137" s="649"/>
      <c r="I137" s="650"/>
      <c r="J137" s="295"/>
      <c r="K137" s="295"/>
      <c r="L137" s="212" t="str">
        <f t="shared" si="5"/>
        <v/>
      </c>
      <c r="M137" s="6"/>
    </row>
    <row r="138" spans="1:13" x14ac:dyDescent="0.2">
      <c r="A138" s="1"/>
      <c r="B138" s="648"/>
      <c r="C138" s="649"/>
      <c r="D138" s="649"/>
      <c r="E138" s="649"/>
      <c r="F138" s="649"/>
      <c r="G138" s="649"/>
      <c r="H138" s="649"/>
      <c r="I138" s="650"/>
      <c r="J138" s="295"/>
      <c r="K138" s="295"/>
      <c r="L138" s="212" t="str">
        <f t="shared" si="5"/>
        <v/>
      </c>
      <c r="M138" s="6"/>
    </row>
    <row r="139" spans="1:13" x14ac:dyDescent="0.2">
      <c r="A139" s="1"/>
      <c r="B139" s="648"/>
      <c r="C139" s="649"/>
      <c r="D139" s="649"/>
      <c r="E139" s="649"/>
      <c r="F139" s="649"/>
      <c r="G139" s="649"/>
      <c r="H139" s="649"/>
      <c r="I139" s="650"/>
      <c r="J139" s="295"/>
      <c r="K139" s="295"/>
      <c r="L139" s="212" t="str">
        <f t="shared" si="5"/>
        <v/>
      </c>
      <c r="M139" s="6"/>
    </row>
    <row r="140" spans="1:13" x14ac:dyDescent="0.2">
      <c r="A140" s="1"/>
      <c r="B140" s="648"/>
      <c r="C140" s="649"/>
      <c r="D140" s="649"/>
      <c r="E140" s="649"/>
      <c r="F140" s="649"/>
      <c r="G140" s="649"/>
      <c r="H140" s="649"/>
      <c r="I140" s="650"/>
      <c r="J140" s="295"/>
      <c r="K140" s="295"/>
      <c r="L140" s="212" t="str">
        <f t="shared" si="5"/>
        <v/>
      </c>
      <c r="M140" s="6"/>
    </row>
    <row r="141" spans="1:13" x14ac:dyDescent="0.2">
      <c r="A141" s="1"/>
      <c r="B141" s="648"/>
      <c r="C141" s="649"/>
      <c r="D141" s="649"/>
      <c r="E141" s="649"/>
      <c r="F141" s="649"/>
      <c r="G141" s="649"/>
      <c r="H141" s="649"/>
      <c r="I141" s="650"/>
      <c r="J141" s="295" t="s">
        <v>412</v>
      </c>
      <c r="K141" s="295"/>
      <c r="L141" s="212" t="str">
        <f t="shared" si="5"/>
        <v/>
      </c>
      <c r="M141" s="6"/>
    </row>
    <row r="142" spans="1:13" x14ac:dyDescent="0.2">
      <c r="A142" s="1"/>
      <c r="B142" s="648"/>
      <c r="C142" s="649"/>
      <c r="D142" s="649"/>
      <c r="E142" s="649"/>
      <c r="F142" s="649"/>
      <c r="G142" s="649"/>
      <c r="H142" s="649"/>
      <c r="I142" s="650"/>
      <c r="J142" s="295"/>
      <c r="K142" s="295"/>
      <c r="L142" s="212" t="str">
        <f t="shared" si="5"/>
        <v/>
      </c>
      <c r="M142" s="6"/>
    </row>
    <row r="143" spans="1:13" x14ac:dyDescent="0.2">
      <c r="A143" s="1"/>
      <c r="B143" s="648"/>
      <c r="C143" s="649"/>
      <c r="D143" s="649"/>
      <c r="E143" s="649"/>
      <c r="F143" s="649"/>
      <c r="G143" s="649"/>
      <c r="H143" s="649"/>
      <c r="I143" s="650"/>
      <c r="J143" s="295"/>
      <c r="K143" s="295"/>
      <c r="L143" s="212" t="str">
        <f t="shared" si="5"/>
        <v/>
      </c>
      <c r="M143" s="6"/>
    </row>
    <row r="144" spans="1:13" x14ac:dyDescent="0.2">
      <c r="A144" s="1"/>
      <c r="B144" s="648"/>
      <c r="C144" s="649"/>
      <c r="D144" s="649"/>
      <c r="E144" s="649"/>
      <c r="F144" s="649"/>
      <c r="G144" s="649"/>
      <c r="H144" s="649"/>
      <c r="I144" s="650"/>
      <c r="J144" s="295"/>
      <c r="K144" s="295"/>
      <c r="L144" s="212" t="str">
        <f t="shared" si="5"/>
        <v/>
      </c>
      <c r="M144" s="6"/>
    </row>
    <row r="145" spans="1:13" x14ac:dyDescent="0.2">
      <c r="A145" s="1"/>
      <c r="B145" s="648"/>
      <c r="C145" s="649"/>
      <c r="D145" s="649"/>
      <c r="E145" s="649"/>
      <c r="F145" s="649"/>
      <c r="G145" s="649"/>
      <c r="H145" s="649"/>
      <c r="I145" s="650"/>
      <c r="J145" s="295"/>
      <c r="K145" s="295"/>
      <c r="L145" s="212" t="str">
        <f t="shared" si="5"/>
        <v/>
      </c>
      <c r="M145" s="6"/>
    </row>
    <row r="146" spans="1:13" x14ac:dyDescent="0.2">
      <c r="A146" s="1"/>
      <c r="B146" s="648"/>
      <c r="C146" s="649"/>
      <c r="D146" s="649"/>
      <c r="E146" s="649"/>
      <c r="F146" s="649"/>
      <c r="G146" s="649"/>
      <c r="H146" s="649"/>
      <c r="I146" s="650"/>
      <c r="J146" s="295"/>
      <c r="K146" s="295"/>
      <c r="L146" s="212" t="str">
        <f t="shared" si="5"/>
        <v/>
      </c>
      <c r="M146" s="6"/>
    </row>
    <row r="147" spans="1:13" x14ac:dyDescent="0.2">
      <c r="A147" s="1"/>
      <c r="B147" s="648"/>
      <c r="C147" s="649"/>
      <c r="D147" s="649"/>
      <c r="E147" s="649"/>
      <c r="F147" s="649"/>
      <c r="G147" s="649"/>
      <c r="H147" s="649"/>
      <c r="I147" s="650"/>
      <c r="J147" s="295"/>
      <c r="K147" s="295"/>
      <c r="L147" s="212" t="str">
        <f t="shared" si="5"/>
        <v/>
      </c>
      <c r="M147" s="6"/>
    </row>
    <row r="148" spans="1:13" x14ac:dyDescent="0.2">
      <c r="A148" s="1"/>
      <c r="B148" s="648"/>
      <c r="C148" s="649"/>
      <c r="D148" s="649"/>
      <c r="E148" s="649"/>
      <c r="F148" s="649"/>
      <c r="G148" s="649"/>
      <c r="H148" s="649"/>
      <c r="I148" s="650"/>
      <c r="J148" s="295"/>
      <c r="K148" s="295"/>
      <c r="L148" s="212" t="str">
        <f t="shared" si="5"/>
        <v/>
      </c>
      <c r="M148" s="6"/>
    </row>
    <row r="149" spans="1:13" x14ac:dyDescent="0.2">
      <c r="A149" s="1"/>
      <c r="B149" s="648"/>
      <c r="C149" s="649"/>
      <c r="D149" s="649"/>
      <c r="E149" s="649"/>
      <c r="F149" s="649"/>
      <c r="G149" s="649"/>
      <c r="H149" s="649"/>
      <c r="I149" s="650"/>
      <c r="J149" s="295"/>
      <c r="K149" s="295"/>
      <c r="L149" s="212" t="str">
        <f t="shared" si="5"/>
        <v/>
      </c>
      <c r="M149" s="6"/>
    </row>
    <row r="150" spans="1:13" x14ac:dyDescent="0.2">
      <c r="A150" s="1"/>
      <c r="B150" s="648"/>
      <c r="C150" s="649"/>
      <c r="D150" s="649"/>
      <c r="E150" s="649"/>
      <c r="F150" s="649"/>
      <c r="G150" s="649"/>
      <c r="H150" s="649"/>
      <c r="I150" s="650"/>
      <c r="J150" s="295"/>
      <c r="K150" s="295"/>
      <c r="L150" s="212" t="str">
        <f t="shared" si="5"/>
        <v/>
      </c>
      <c r="M150" s="6"/>
    </row>
    <row r="151" spans="1:13" x14ac:dyDescent="0.2">
      <c r="A151" s="1"/>
      <c r="B151" s="648"/>
      <c r="C151" s="649"/>
      <c r="D151" s="649"/>
      <c r="E151" s="649"/>
      <c r="F151" s="649"/>
      <c r="G151" s="649"/>
      <c r="H151" s="649"/>
      <c r="I151" s="650"/>
      <c r="J151" s="295"/>
      <c r="K151" s="295"/>
      <c r="L151" s="212" t="str">
        <f t="shared" si="5"/>
        <v/>
      </c>
      <c r="M151" s="6"/>
    </row>
    <row r="152" spans="1:13" x14ac:dyDescent="0.2">
      <c r="A152" s="1"/>
      <c r="B152" s="648"/>
      <c r="C152" s="649"/>
      <c r="D152" s="649"/>
      <c r="E152" s="649"/>
      <c r="F152" s="649"/>
      <c r="G152" s="649"/>
      <c r="H152" s="649"/>
      <c r="I152" s="650"/>
      <c r="J152" s="295"/>
      <c r="K152" s="295"/>
      <c r="L152" s="212" t="str">
        <f t="shared" si="5"/>
        <v/>
      </c>
      <c r="M152" s="6"/>
    </row>
    <row r="153" spans="1:13" x14ac:dyDescent="0.2">
      <c r="A153" s="1"/>
      <c r="B153" s="17"/>
      <c r="C153" s="17"/>
      <c r="D153" s="3"/>
      <c r="E153" s="3"/>
      <c r="F153" s="18"/>
      <c r="G153" s="3"/>
      <c r="H153" s="3"/>
      <c r="I153" s="3"/>
      <c r="J153" s="37"/>
      <c r="K153" s="37" t="s">
        <v>409</v>
      </c>
      <c r="L153" s="186">
        <f>SUM(L133:L152)</f>
        <v>0</v>
      </c>
      <c r="M153" s="6"/>
    </row>
    <row r="154" spans="1:13" ht="9" customHeight="1" x14ac:dyDescent="0.2">
      <c r="A154" s="1"/>
      <c r="B154" s="17"/>
      <c r="C154" s="17"/>
      <c r="D154" s="3"/>
      <c r="E154" s="3"/>
      <c r="F154" s="18"/>
      <c r="G154" s="3"/>
      <c r="H154" s="3"/>
      <c r="I154" s="3"/>
      <c r="J154" s="3"/>
      <c r="K154" s="40"/>
      <c r="L154" s="37"/>
      <c r="M154" s="208"/>
    </row>
    <row r="155" spans="1:13" ht="12.75" customHeight="1" x14ac:dyDescent="0.2">
      <c r="A155" s="1"/>
      <c r="B155" s="17"/>
      <c r="C155" s="17"/>
      <c r="D155" s="390" t="s">
        <v>413</v>
      </c>
      <c r="E155" s="3"/>
      <c r="F155" s="3"/>
      <c r="G155" s="3"/>
      <c r="H155" s="3"/>
      <c r="I155" s="3"/>
      <c r="J155" s="3"/>
      <c r="K155" s="37"/>
      <c r="L155" s="213">
        <f>Calculation!I6</f>
        <v>0</v>
      </c>
      <c r="M155" s="6"/>
    </row>
    <row r="156" spans="1:13" x14ac:dyDescent="0.2">
      <c r="A156" s="1"/>
      <c r="B156" s="3"/>
      <c r="C156" s="3"/>
      <c r="D156" s="3"/>
      <c r="E156" s="3"/>
      <c r="F156" s="18"/>
      <c r="G156" s="3"/>
      <c r="H156" s="3"/>
      <c r="I156" s="3"/>
      <c r="J156" s="3"/>
      <c r="K156" s="40"/>
      <c r="L156" s="37"/>
      <c r="M156" s="208"/>
    </row>
    <row r="157" spans="1:13" x14ac:dyDescent="0.2">
      <c r="A157" s="1"/>
      <c r="B157" s="3"/>
      <c r="C157" s="3"/>
      <c r="D157" s="3"/>
      <c r="E157" s="3"/>
      <c r="F157" s="18"/>
      <c r="G157" s="18" t="s">
        <v>870</v>
      </c>
      <c r="H157" s="18"/>
      <c r="I157" s="3"/>
      <c r="J157" s="40"/>
      <c r="K157" s="40"/>
      <c r="L157" s="186">
        <f>IF(S1_Ordinary_Rates_Sub_Total="","",SUM(S1_Annual_Charges_Sub_Total,S1_Special_Rates_Sub_Total,S1_Ordinary_Rates_Sub_Total-L155))</f>
        <v>0</v>
      </c>
      <c r="M157" s="6"/>
    </row>
    <row r="158" spans="1:13" x14ac:dyDescent="0.2">
      <c r="A158" s="1"/>
      <c r="B158" s="3"/>
      <c r="C158" s="3"/>
      <c r="D158" s="3"/>
      <c r="E158" s="3"/>
      <c r="F158" s="18"/>
      <c r="G158" s="3" t="s">
        <v>414</v>
      </c>
      <c r="H158" s="3"/>
      <c r="I158" s="3"/>
      <c r="J158" s="40"/>
      <c r="K158" s="41" t="s">
        <v>415</v>
      </c>
      <c r="L158" s="42"/>
      <c r="M158" s="6"/>
    </row>
    <row r="159" spans="1:13" x14ac:dyDescent="0.2">
      <c r="A159" s="1"/>
      <c r="B159" s="17"/>
      <c r="C159" s="17"/>
      <c r="D159" s="3"/>
      <c r="E159" s="3"/>
      <c r="F159" s="18"/>
      <c r="G159" s="3"/>
      <c r="H159" s="3"/>
      <c r="I159" s="3"/>
      <c r="J159" s="3"/>
      <c r="K159" s="40"/>
      <c r="L159" s="37"/>
      <c r="M159" s="208"/>
    </row>
    <row r="160" spans="1:13" ht="29.25" customHeight="1" x14ac:dyDescent="0.2">
      <c r="A160" s="1"/>
      <c r="B160" s="656" t="s">
        <v>416</v>
      </c>
      <c r="C160" s="657"/>
      <c r="D160" s="657"/>
      <c r="E160" s="657"/>
      <c r="F160" s="657"/>
      <c r="G160" s="657"/>
      <c r="H160" s="657"/>
      <c r="I160" s="657"/>
      <c r="J160" s="657"/>
      <c r="K160" s="657"/>
      <c r="L160" s="657"/>
      <c r="M160" s="208"/>
    </row>
    <row r="161" spans="1:13" x14ac:dyDescent="0.2">
      <c r="A161" s="2"/>
      <c r="B161" s="7"/>
      <c r="C161" s="7"/>
      <c r="D161" s="7"/>
      <c r="E161" s="7"/>
      <c r="F161" s="7"/>
      <c r="G161" s="7"/>
      <c r="H161" s="7"/>
      <c r="I161" s="7"/>
      <c r="J161" s="7"/>
      <c r="K161" s="43"/>
      <c r="L161" s="43"/>
      <c r="M161" s="8"/>
    </row>
    <row r="163" spans="1:13" hidden="1" x14ac:dyDescent="0.2">
      <c r="A163" s="307"/>
      <c r="B163" s="307"/>
    </row>
    <row r="164" spans="1:13" ht="12" hidden="1" customHeight="1" x14ac:dyDescent="0.2">
      <c r="A164" s="307" t="s">
        <v>383</v>
      </c>
      <c r="B164" s="307"/>
    </row>
    <row r="165" spans="1:13" ht="12" hidden="1" customHeight="1" x14ac:dyDescent="0.2">
      <c r="A165" s="307" t="s">
        <v>384</v>
      </c>
      <c r="B165" s="307"/>
    </row>
    <row r="166" spans="1:13" ht="12" hidden="1" customHeight="1" x14ac:dyDescent="0.2">
      <c r="A166" s="307" t="s">
        <v>385</v>
      </c>
      <c r="B166" s="307"/>
    </row>
    <row r="167" spans="1:13" ht="13.5" hidden="1" customHeight="1" x14ac:dyDescent="0.2">
      <c r="A167" s="307" t="s">
        <v>417</v>
      </c>
      <c r="B167" s="307"/>
    </row>
    <row r="168" spans="1:13" ht="12" hidden="1" customHeight="1" x14ac:dyDescent="0.2">
      <c r="A168" s="307"/>
      <c r="B168" s="307"/>
    </row>
    <row r="169" spans="1:13" hidden="1" x14ac:dyDescent="0.2">
      <c r="A169" s="307" t="s">
        <v>418</v>
      </c>
      <c r="B169" s="307"/>
    </row>
    <row r="170" spans="1:13" hidden="1" x14ac:dyDescent="0.2">
      <c r="A170" s="307" t="s">
        <v>419</v>
      </c>
      <c r="B170" s="307"/>
    </row>
    <row r="171" spans="1:13" hidden="1" x14ac:dyDescent="0.2">
      <c r="A171" s="307"/>
      <c r="B171" s="307"/>
    </row>
    <row r="216" spans="1:2" x14ac:dyDescent="0.2">
      <c r="A216" s="272" t="s">
        <v>384</v>
      </c>
      <c r="B216" s="272"/>
    </row>
    <row r="217" spans="1:2" x14ac:dyDescent="0.2">
      <c r="A217" s="272" t="s">
        <v>386</v>
      </c>
      <c r="B217" s="272"/>
    </row>
    <row r="218" spans="1:2" x14ac:dyDescent="0.2">
      <c r="A218" s="272" t="s">
        <v>420</v>
      </c>
      <c r="B218" s="272"/>
    </row>
    <row r="219" spans="1:2" x14ac:dyDescent="0.2">
      <c r="A219" s="272" t="s">
        <v>385</v>
      </c>
      <c r="B219" s="272"/>
    </row>
  </sheetData>
  <sheetProtection algorithmName="SHA-512" hashValue="EA89Kwi81pr55WayHoi/3Ias3+ISzLIWQ/kf8pyEmFfnHvUEbSFXQWM/A0Heis4rggCqHAGe0U8Q/mj+gZw03w==" saltValue="3Bop1DCOLyialaMMz1fQqA==" spinCount="100000" sheet="1" objects="1" scenarios="1"/>
  <dataConsolidate>
    <dataRefs count="1">
      <dataRef ref="A187:A190" sheet="Schedule 1"/>
    </dataRefs>
  </dataConsolidate>
  <mergeCells count="57">
    <mergeCell ref="B160:L160"/>
    <mergeCell ref="B13:L13"/>
    <mergeCell ref="B111:C111"/>
    <mergeCell ref="B105:C105"/>
    <mergeCell ref="B109:C109"/>
    <mergeCell ref="B110:C110"/>
    <mergeCell ref="B101:C101"/>
    <mergeCell ref="B102:C102"/>
    <mergeCell ref="B106:C106"/>
    <mergeCell ref="B107:C107"/>
    <mergeCell ref="B93:E93"/>
    <mergeCell ref="B103:C103"/>
    <mergeCell ref="B104:C104"/>
    <mergeCell ref="B98:C98"/>
    <mergeCell ref="B99:C99"/>
    <mergeCell ref="B100:C100"/>
    <mergeCell ref="B152:I152"/>
    <mergeCell ref="B132:I132"/>
    <mergeCell ref="B150:I150"/>
    <mergeCell ref="B139:I139"/>
    <mergeCell ref="B140:I140"/>
    <mergeCell ref="B151:I151"/>
    <mergeCell ref="B149:I149"/>
    <mergeCell ref="B145:I145"/>
    <mergeCell ref="B146:I146"/>
    <mergeCell ref="B136:I136"/>
    <mergeCell ref="B137:I137"/>
    <mergeCell ref="B138:I138"/>
    <mergeCell ref="B133:I133"/>
    <mergeCell ref="B134:I134"/>
    <mergeCell ref="B135:I135"/>
    <mergeCell ref="B2:E2"/>
    <mergeCell ref="B147:I147"/>
    <mergeCell ref="B148:I148"/>
    <mergeCell ref="B124:C124"/>
    <mergeCell ref="B125:C125"/>
    <mergeCell ref="B97:C97"/>
    <mergeCell ref="B112:C112"/>
    <mergeCell ref="B113:C113"/>
    <mergeCell ref="B108:C108"/>
    <mergeCell ref="B129:E129"/>
    <mergeCell ref="B141:I141"/>
    <mergeCell ref="B142:I142"/>
    <mergeCell ref="B143:I143"/>
    <mergeCell ref="B144:I144"/>
    <mergeCell ref="B16:E16"/>
    <mergeCell ref="B20:L20"/>
    <mergeCell ref="B123:C123"/>
    <mergeCell ref="B122:C122"/>
    <mergeCell ref="B114:C114"/>
    <mergeCell ref="B115:C115"/>
    <mergeCell ref="B117:C117"/>
    <mergeCell ref="B116:C116"/>
    <mergeCell ref="B118:C118"/>
    <mergeCell ref="B119:C119"/>
    <mergeCell ref="B120:C120"/>
    <mergeCell ref="B121:C121"/>
  </mergeCells>
  <phoneticPr fontId="0" type="noConversion"/>
  <dataValidations xWindow="108" yWindow="428" count="7">
    <dataValidation type="custom" showDropDown="1" showInputMessage="1" showErrorMessage="1" errorTitle="Data Entry Error" error="You must select a rating category before entering the sub-category." promptTitle="Note:" prompt="Enter the name of the sub-category,  if applicable._x000a__x000a_Please use a meaningful description, ie. Centre of Population, Intensity of Use or Economic Factors, Kind of Mining, Centre of Activity. " sqref="C27:C89" xr:uid="{00000000-0002-0000-0500-000000000000}">
      <formula1>NOT(ISBLANK(B27))</formula1>
    </dataValidation>
    <dataValidation allowBlank="1" showInputMessage="1" showErrorMessage="1" promptTitle="Note:" prompt="Please enter Minimum, Ad Valorem Rate and Base Amount for this rating category/sub-category on the same row." sqref="H98:H125 H27:H89" xr:uid="{00000000-0002-0000-0500-000001000000}"/>
    <dataValidation operator="greaterThan" allowBlank="1" showInputMessage="1" showErrorMessage="1" errorTitle="Data Entry Error" error="Number must be greater than zero." promptTitle="Note:" prompt="Please enter Minimum, Ad Valorem Rate and Base Amount for this rating category/sub-category on the same row." sqref="E98:E125 E35:E89 E27" xr:uid="{00000000-0002-0000-0500-000002000000}"/>
    <dataValidation allowBlank="1" showInputMessage="1" showErrorMessage="1" promptTitle="Note:" prompt="Total land value includes all rateable parcels including those parcels subject to a minimum." sqref="J98:J125 J27:J89" xr:uid="{00000000-0002-0000-0500-000003000000}"/>
    <dataValidation allowBlank="1" showInputMessage="1" showErrorMessage="1" promptTitle="Note:" prompt="Please enter Minimum, Ad Valorem Rate and Base Amount for this rating category/sub-category on the same row._x000a__x000a_Section 500 permits a maximum of 50% of category/sub-category income as a Base Amount." sqref="F98:F125 F27 F35:F89" xr:uid="{00000000-0002-0000-0500-000004000000}"/>
    <dataValidation type="list" allowBlank="1" showInputMessage="1" showErrorMessage="1" errorTitle="Data Entry Error" error="Please select one of the available options from the drop-down list." promptTitle="Note:" prompt="Select one of the available rating categories from the drop-down list." sqref="B27:B28" xr:uid="{00000000-0002-0000-0500-000005000000}">
      <formula1>$A$164:$A$167</formula1>
    </dataValidation>
    <dataValidation type="list" allowBlank="1" showInputMessage="1" showErrorMessage="1" sqref="B29:B89" xr:uid="{00000000-0002-0000-0500-000006000000}">
      <formula1>$A$164:$A$167</formula1>
    </dataValidation>
  </dataValidations>
  <printOptions horizontalCentered="1"/>
  <pageMargins left="0.35433070866141736" right="0.35433070866141736" top="0.39370078740157483" bottom="0.70866141732283472" header="0.19685039370078741" footer="0.39370078740157483"/>
  <pageSetup paperSize="9" orientation="landscape" horizontalDpi="300" verticalDpi="300" r:id="rId1"/>
  <headerFooter alignWithMargins="0">
    <oddHeader xml:space="preserve">&amp;C&amp;"Arial,Bold"Office of Local Government - 2021-22 Permissible Income Workpapers </oddHeader>
    <oddFooter>&amp;A</oddFooter>
  </headerFooter>
  <rowBreaks count="3" manualBreakCount="3">
    <brk id="14" max="16383" man="1"/>
    <brk id="91" max="16383" man="1"/>
    <brk id="12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tabColor rgb="FF00B050"/>
  </sheetPr>
  <dimension ref="A1:L53"/>
  <sheetViews>
    <sheetView zoomScale="115" zoomScaleNormal="115" workbookViewId="0">
      <selection activeCell="M19" sqref="M19"/>
    </sheetView>
  </sheetViews>
  <sheetFormatPr defaultRowHeight="12.75" x14ac:dyDescent="0.2"/>
  <cols>
    <col min="1" max="1" width="2.42578125" customWidth="1"/>
    <col min="2" max="2" width="10.42578125" customWidth="1"/>
    <col min="12" max="12" width="3.140625" customWidth="1"/>
  </cols>
  <sheetData>
    <row r="1" spans="1:12" x14ac:dyDescent="0.2">
      <c r="A1" s="370"/>
      <c r="B1" s="4"/>
      <c r="C1" s="4"/>
      <c r="D1" s="4"/>
      <c r="E1" s="4"/>
      <c r="F1" s="4"/>
      <c r="G1" s="4"/>
      <c r="H1" s="4"/>
      <c r="I1" s="4"/>
      <c r="J1" s="4"/>
      <c r="K1" s="4"/>
      <c r="L1" s="5"/>
    </row>
    <row r="2" spans="1:12" ht="20.25" x14ac:dyDescent="0.3">
      <c r="A2" s="1"/>
      <c r="B2" s="299" t="s">
        <v>421</v>
      </c>
      <c r="C2" s="3"/>
      <c r="D2" s="3"/>
      <c r="E2" s="3"/>
      <c r="F2" s="3"/>
      <c r="G2" s="3"/>
      <c r="H2" s="3"/>
      <c r="I2" s="3"/>
      <c r="J2" s="3"/>
      <c r="K2" s="3"/>
      <c r="L2" s="6"/>
    </row>
    <row r="3" spans="1:12" ht="6.75" customHeight="1" x14ac:dyDescent="0.2">
      <c r="A3" s="1"/>
      <c r="B3" s="3"/>
      <c r="C3" s="3"/>
      <c r="D3" s="3"/>
      <c r="E3" s="3"/>
      <c r="F3" s="3"/>
      <c r="G3" s="3"/>
      <c r="H3" s="3"/>
      <c r="I3" s="3"/>
      <c r="J3" s="3"/>
      <c r="K3" s="3"/>
      <c r="L3" s="6"/>
    </row>
    <row r="4" spans="1:12" ht="15.75" x14ac:dyDescent="0.25">
      <c r="A4" s="1"/>
      <c r="B4" s="298" t="s">
        <v>871</v>
      </c>
      <c r="C4" s="3"/>
      <c r="D4" s="3"/>
      <c r="E4" s="3"/>
      <c r="F4" s="3"/>
      <c r="G4" s="3"/>
      <c r="H4" s="3"/>
      <c r="I4" s="3"/>
      <c r="J4" s="3"/>
      <c r="K4" s="3"/>
      <c r="L4" s="6"/>
    </row>
    <row r="5" spans="1:12" ht="12.75" customHeight="1" x14ac:dyDescent="0.2">
      <c r="A5" s="1"/>
      <c r="B5" s="264"/>
      <c r="C5" s="264"/>
      <c r="D5" s="264"/>
      <c r="E5" s="264"/>
      <c r="F5" s="264"/>
      <c r="G5" s="264"/>
      <c r="H5" s="264"/>
      <c r="I5" s="264"/>
      <c r="J5" s="264"/>
      <c r="K5" s="264"/>
      <c r="L5" s="6"/>
    </row>
    <row r="6" spans="1:12" ht="15.75" x14ac:dyDescent="0.25">
      <c r="A6" s="1"/>
      <c r="B6" s="48" t="s">
        <v>422</v>
      </c>
      <c r="C6" s="264" t="s">
        <v>872</v>
      </c>
      <c r="D6" s="264"/>
      <c r="E6" s="264"/>
      <c r="F6" s="264"/>
      <c r="G6" s="264"/>
      <c r="H6" s="264"/>
      <c r="I6" s="264"/>
      <c r="J6" s="264"/>
      <c r="K6" s="264"/>
      <c r="L6" s="6"/>
    </row>
    <row r="7" spans="1:12" ht="15.75" x14ac:dyDescent="0.25">
      <c r="A7" s="1"/>
      <c r="B7" s="48"/>
      <c r="C7" s="264" t="s">
        <v>873</v>
      </c>
      <c r="D7" s="264"/>
      <c r="E7" s="264"/>
      <c r="F7" s="264"/>
      <c r="G7" s="264"/>
      <c r="H7" s="264"/>
      <c r="I7" s="264"/>
      <c r="J7" s="264"/>
      <c r="K7" s="264"/>
      <c r="L7" s="6"/>
    </row>
    <row r="8" spans="1:12" ht="15.75" x14ac:dyDescent="0.25">
      <c r="A8" s="1"/>
      <c r="B8" s="48"/>
      <c r="C8" s="264" t="s">
        <v>874</v>
      </c>
      <c r="D8" s="264"/>
      <c r="E8" s="264"/>
      <c r="F8" s="264"/>
      <c r="G8" s="264"/>
      <c r="H8" s="264"/>
      <c r="I8" s="264"/>
      <c r="J8" s="264"/>
      <c r="K8" s="264"/>
      <c r="L8" s="6"/>
    </row>
    <row r="9" spans="1:12" ht="15" x14ac:dyDescent="0.2">
      <c r="A9" s="1"/>
      <c r="B9" s="264"/>
      <c r="C9" s="264"/>
      <c r="D9" s="264"/>
      <c r="E9" s="264"/>
      <c r="F9" s="264"/>
      <c r="G9" s="264"/>
      <c r="H9" s="264"/>
      <c r="I9" s="264"/>
      <c r="J9" s="264"/>
      <c r="K9" s="264"/>
      <c r="L9" s="6"/>
    </row>
    <row r="10" spans="1:12" ht="15.75" x14ac:dyDescent="0.25">
      <c r="A10" s="1"/>
      <c r="B10" s="48" t="s">
        <v>263</v>
      </c>
      <c r="C10" s="264"/>
      <c r="D10" s="264"/>
      <c r="E10" s="264"/>
      <c r="F10" s="264"/>
      <c r="G10" s="264"/>
      <c r="H10" s="264"/>
      <c r="I10" s="264"/>
      <c r="J10" s="264"/>
      <c r="K10" s="264"/>
      <c r="L10" s="6"/>
    </row>
    <row r="11" spans="1:12" ht="15" x14ac:dyDescent="0.2">
      <c r="A11" s="1"/>
      <c r="B11" s="300" t="s">
        <v>264</v>
      </c>
      <c r="C11" s="264" t="s">
        <v>875</v>
      </c>
      <c r="D11" s="264"/>
      <c r="E11" s="264"/>
      <c r="F11" s="264"/>
      <c r="G11" s="264"/>
      <c r="H11" s="264"/>
      <c r="I11" s="264"/>
      <c r="J11" s="264"/>
      <c r="K11" s="264"/>
      <c r="L11" s="6"/>
    </row>
    <row r="12" spans="1:12" ht="15" x14ac:dyDescent="0.2">
      <c r="A12" s="1"/>
      <c r="B12" s="300"/>
      <c r="C12" s="264" t="s">
        <v>423</v>
      </c>
      <c r="D12" s="264"/>
      <c r="E12" s="264"/>
      <c r="F12" s="264"/>
      <c r="G12" s="264"/>
      <c r="H12" s="264"/>
      <c r="I12" s="264"/>
      <c r="J12" s="264"/>
      <c r="K12" s="264"/>
      <c r="L12" s="6"/>
    </row>
    <row r="13" spans="1:12" ht="15" x14ac:dyDescent="0.2">
      <c r="A13" s="1"/>
      <c r="B13" s="300"/>
      <c r="C13" s="264" t="s">
        <v>424</v>
      </c>
      <c r="D13" s="264"/>
      <c r="E13" s="264"/>
      <c r="F13" s="264"/>
      <c r="G13" s="264"/>
      <c r="H13" s="264"/>
      <c r="I13" s="264"/>
      <c r="J13" s="264"/>
      <c r="K13" s="264"/>
      <c r="L13" s="6"/>
    </row>
    <row r="14" spans="1:12" ht="15" x14ac:dyDescent="0.2">
      <c r="A14" s="1"/>
      <c r="B14" s="300"/>
      <c r="C14" s="264"/>
      <c r="D14" s="264"/>
      <c r="E14" s="264"/>
      <c r="F14" s="264"/>
      <c r="G14" s="264"/>
      <c r="H14" s="264"/>
      <c r="I14" s="264"/>
      <c r="J14" s="264"/>
      <c r="K14" s="264"/>
      <c r="L14" s="6"/>
    </row>
    <row r="15" spans="1:12" ht="15.75" x14ac:dyDescent="0.25">
      <c r="A15" s="1"/>
      <c r="B15" s="300"/>
      <c r="C15" s="48" t="s">
        <v>425</v>
      </c>
      <c r="D15" s="264" t="s">
        <v>426</v>
      </c>
      <c r="E15" s="264"/>
      <c r="F15" s="264"/>
      <c r="G15" s="264"/>
      <c r="H15" s="264"/>
      <c r="I15" s="264"/>
      <c r="J15" s="264"/>
      <c r="K15" s="264"/>
      <c r="L15" s="6"/>
    </row>
    <row r="16" spans="1:12" ht="15.75" x14ac:dyDescent="0.25">
      <c r="A16" s="1"/>
      <c r="B16" s="300"/>
      <c r="C16" s="300"/>
      <c r="D16" s="264" t="s">
        <v>427</v>
      </c>
      <c r="E16" s="264"/>
      <c r="F16" s="264"/>
      <c r="G16" s="264"/>
      <c r="H16" s="264"/>
      <c r="I16" s="264"/>
      <c r="J16" s="264"/>
      <c r="K16" s="264"/>
      <c r="L16" s="6"/>
    </row>
    <row r="17" spans="1:12" ht="15" x14ac:dyDescent="0.2">
      <c r="A17" s="1"/>
      <c r="B17" s="300"/>
      <c r="C17" s="300"/>
      <c r="D17" s="264" t="s">
        <v>428</v>
      </c>
      <c r="E17" s="264"/>
      <c r="F17" s="264"/>
      <c r="G17" s="264"/>
      <c r="H17" s="264"/>
      <c r="I17" s="264"/>
      <c r="J17" s="264"/>
      <c r="K17" s="264"/>
      <c r="L17" s="6"/>
    </row>
    <row r="18" spans="1:12" ht="15" x14ac:dyDescent="0.2">
      <c r="A18" s="1"/>
      <c r="B18" s="300"/>
      <c r="C18" s="264"/>
      <c r="D18" s="264"/>
      <c r="E18" s="264"/>
      <c r="F18" s="264"/>
      <c r="G18" s="264"/>
      <c r="H18" s="264"/>
      <c r="I18" s="264"/>
      <c r="J18" s="264"/>
      <c r="K18" s="264"/>
      <c r="L18" s="6"/>
    </row>
    <row r="19" spans="1:12" ht="15" x14ac:dyDescent="0.2">
      <c r="A19" s="1"/>
      <c r="B19" s="300"/>
      <c r="C19" s="303" t="s">
        <v>429</v>
      </c>
      <c r="D19" s="264"/>
      <c r="E19" s="264"/>
      <c r="F19" s="264"/>
      <c r="G19" s="264"/>
      <c r="H19" s="264"/>
      <c r="I19" s="264"/>
      <c r="J19" s="264"/>
      <c r="K19" s="264"/>
      <c r="L19" s="6"/>
    </row>
    <row r="20" spans="1:12" ht="15.75" x14ac:dyDescent="0.25">
      <c r="A20" s="1"/>
      <c r="B20" s="300" t="s">
        <v>264</v>
      </c>
      <c r="C20" s="264" t="s">
        <v>430</v>
      </c>
      <c r="D20" s="264"/>
      <c r="E20" s="264"/>
      <c r="F20" s="264"/>
      <c r="G20" s="264"/>
      <c r="H20" s="264"/>
      <c r="I20" s="264"/>
      <c r="J20" s="264"/>
      <c r="K20" s="264"/>
      <c r="L20" s="6"/>
    </row>
    <row r="21" spans="1:12" ht="15" x14ac:dyDescent="0.2">
      <c r="A21" s="1"/>
      <c r="B21" s="300"/>
      <c r="C21" s="264" t="s">
        <v>431</v>
      </c>
      <c r="D21" s="264"/>
      <c r="E21" s="264"/>
      <c r="F21" s="264"/>
      <c r="G21" s="264"/>
      <c r="H21" s="264"/>
      <c r="I21" s="264"/>
      <c r="J21" s="264"/>
      <c r="K21" s="264"/>
      <c r="L21" s="6"/>
    </row>
    <row r="22" spans="1:12" ht="15" x14ac:dyDescent="0.2">
      <c r="A22" s="1"/>
      <c r="B22" s="300"/>
      <c r="C22" s="264"/>
      <c r="D22" s="264"/>
      <c r="E22" s="264"/>
      <c r="F22" s="264"/>
      <c r="G22" s="264"/>
      <c r="H22" s="264"/>
      <c r="I22" s="264"/>
      <c r="J22" s="264"/>
      <c r="K22" s="264"/>
      <c r="L22" s="6"/>
    </row>
    <row r="23" spans="1:12" ht="15" x14ac:dyDescent="0.2">
      <c r="A23" s="1"/>
      <c r="B23" s="300"/>
      <c r="C23" s="303" t="s">
        <v>211</v>
      </c>
      <c r="D23" s="264"/>
      <c r="E23" s="264"/>
      <c r="F23" s="264"/>
      <c r="G23" s="264"/>
      <c r="H23" s="264"/>
      <c r="I23" s="264"/>
      <c r="J23" s="264"/>
      <c r="K23" s="264"/>
      <c r="L23" s="6"/>
    </row>
    <row r="24" spans="1:12" s="307" customFormat="1" ht="15" x14ac:dyDescent="0.2">
      <c r="A24" s="393"/>
      <c r="B24" s="300" t="s">
        <v>264</v>
      </c>
      <c r="C24" s="177" t="s">
        <v>432</v>
      </c>
      <c r="D24" s="264"/>
      <c r="E24" s="264"/>
      <c r="F24" s="264"/>
      <c r="G24" s="264"/>
      <c r="H24" s="264"/>
      <c r="I24" s="264"/>
      <c r="J24" s="264"/>
      <c r="K24" s="264"/>
      <c r="L24" s="394"/>
    </row>
    <row r="25" spans="1:12" s="307" customFormat="1" ht="15" x14ac:dyDescent="0.2">
      <c r="A25" s="393"/>
      <c r="B25" s="300"/>
      <c r="C25" s="177" t="s">
        <v>433</v>
      </c>
      <c r="D25" s="264"/>
      <c r="E25" s="264"/>
      <c r="F25" s="264"/>
      <c r="G25" s="264"/>
      <c r="H25" s="264"/>
      <c r="I25" s="264"/>
      <c r="J25" s="264"/>
      <c r="K25" s="264"/>
      <c r="L25" s="394"/>
    </row>
    <row r="26" spans="1:12" s="307" customFormat="1" ht="15" x14ac:dyDescent="0.2">
      <c r="A26" s="393"/>
      <c r="B26" s="300"/>
      <c r="C26" s="177" t="s">
        <v>434</v>
      </c>
      <c r="D26" s="264"/>
      <c r="E26" s="264"/>
      <c r="F26" s="264"/>
      <c r="G26" s="264"/>
      <c r="H26" s="264"/>
      <c r="I26" s="264"/>
      <c r="J26" s="264"/>
      <c r="K26" s="264"/>
      <c r="L26" s="394"/>
    </row>
    <row r="27" spans="1:12" ht="15" x14ac:dyDescent="0.2">
      <c r="A27" s="1"/>
      <c r="B27" s="300" t="s">
        <v>264</v>
      </c>
      <c r="C27" s="264" t="s">
        <v>435</v>
      </c>
      <c r="D27" s="264"/>
      <c r="E27" s="264"/>
      <c r="F27" s="264"/>
      <c r="G27" s="264"/>
      <c r="H27" s="264"/>
      <c r="I27" s="264"/>
      <c r="J27" s="264"/>
      <c r="K27" s="264"/>
      <c r="L27" s="6"/>
    </row>
    <row r="28" spans="1:12" ht="15" x14ac:dyDescent="0.2">
      <c r="A28" s="1"/>
      <c r="B28" s="300"/>
      <c r="C28" s="264" t="s">
        <v>436</v>
      </c>
      <c r="D28" s="264"/>
      <c r="E28" s="264"/>
      <c r="F28" s="264"/>
      <c r="G28" s="264"/>
      <c r="H28" s="264"/>
      <c r="I28" s="264"/>
      <c r="J28" s="264"/>
      <c r="K28" s="264"/>
      <c r="L28" s="6"/>
    </row>
    <row r="29" spans="1:12" ht="15" x14ac:dyDescent="0.2">
      <c r="A29" s="1"/>
      <c r="B29" s="300"/>
      <c r="C29" s="264" t="s">
        <v>437</v>
      </c>
      <c r="D29" s="264"/>
      <c r="E29" s="264"/>
      <c r="F29" s="264"/>
      <c r="G29" s="264"/>
      <c r="H29" s="264"/>
      <c r="I29" s="264"/>
      <c r="J29" s="264"/>
      <c r="K29" s="264"/>
      <c r="L29" s="6"/>
    </row>
    <row r="30" spans="1:12" ht="15" x14ac:dyDescent="0.2">
      <c r="A30" s="1"/>
      <c r="B30" s="300"/>
      <c r="C30" s="264"/>
      <c r="D30" s="264"/>
      <c r="E30" s="264"/>
      <c r="F30" s="264"/>
      <c r="G30" s="264"/>
      <c r="H30" s="264"/>
      <c r="I30" s="264"/>
      <c r="J30" s="264"/>
      <c r="K30" s="264"/>
      <c r="L30" s="6"/>
    </row>
    <row r="31" spans="1:12" ht="15" x14ac:dyDescent="0.2">
      <c r="A31" s="1"/>
      <c r="B31" s="300" t="s">
        <v>264</v>
      </c>
      <c r="C31" s="264" t="s">
        <v>438</v>
      </c>
      <c r="D31" s="264"/>
      <c r="E31" s="264"/>
      <c r="F31" s="264"/>
      <c r="G31" s="264"/>
      <c r="H31" s="264"/>
      <c r="I31" s="264"/>
      <c r="J31" s="264"/>
      <c r="K31" s="264"/>
      <c r="L31" s="6"/>
    </row>
    <row r="32" spans="1:12" ht="15" x14ac:dyDescent="0.2">
      <c r="A32" s="1"/>
      <c r="B32" s="300"/>
      <c r="C32" s="264" t="s">
        <v>439</v>
      </c>
      <c r="D32" s="264"/>
      <c r="E32" s="264"/>
      <c r="F32" s="264"/>
      <c r="G32" s="264"/>
      <c r="H32" s="264"/>
      <c r="I32" s="264"/>
      <c r="J32" s="264"/>
      <c r="K32" s="264"/>
      <c r="L32" s="6"/>
    </row>
    <row r="33" spans="1:12" ht="15" x14ac:dyDescent="0.2">
      <c r="A33" s="1"/>
      <c r="B33" s="300"/>
      <c r="C33" s="264"/>
      <c r="D33" s="264"/>
      <c r="E33" s="264"/>
      <c r="F33" s="264"/>
      <c r="G33" s="264"/>
      <c r="H33" s="264"/>
      <c r="I33" s="264"/>
      <c r="J33" s="264"/>
      <c r="K33" s="264"/>
      <c r="L33" s="6"/>
    </row>
    <row r="34" spans="1:12" ht="18" x14ac:dyDescent="0.25">
      <c r="A34" s="1"/>
      <c r="B34" s="642" t="s">
        <v>274</v>
      </c>
      <c r="C34" s="642"/>
      <c r="D34" s="642"/>
      <c r="E34" s="642"/>
      <c r="F34" s="642"/>
      <c r="G34" s="642"/>
      <c r="H34" s="642"/>
      <c r="I34" s="642"/>
      <c r="J34" s="642"/>
      <c r="K34" s="642"/>
      <c r="L34" s="6"/>
    </row>
    <row r="35" spans="1:12" ht="15" x14ac:dyDescent="0.2">
      <c r="A35" s="1"/>
      <c r="B35" s="300"/>
      <c r="C35" s="264"/>
      <c r="D35" s="264"/>
      <c r="E35" s="264"/>
      <c r="F35" s="264"/>
      <c r="G35" s="264"/>
      <c r="H35" s="264"/>
      <c r="I35" s="264"/>
      <c r="J35" s="264"/>
      <c r="K35" s="264"/>
      <c r="L35" s="6"/>
    </row>
    <row r="36" spans="1:12" ht="15.75" x14ac:dyDescent="0.25">
      <c r="A36" s="1"/>
      <c r="B36" s="173" t="s">
        <v>440</v>
      </c>
      <c r="C36" s="264"/>
      <c r="D36" s="264"/>
      <c r="E36" s="264"/>
      <c r="F36" s="264"/>
      <c r="G36" s="264"/>
      <c r="H36" s="264"/>
      <c r="I36" s="264"/>
      <c r="J36" s="264"/>
      <c r="K36" s="264"/>
      <c r="L36" s="6"/>
    </row>
    <row r="37" spans="1:12" ht="12" customHeight="1" x14ac:dyDescent="0.2">
      <c r="A37" s="1"/>
      <c r="B37" s="177"/>
      <c r="C37" s="177"/>
      <c r="D37" s="264"/>
      <c r="E37" s="264"/>
      <c r="F37" s="264"/>
      <c r="G37" s="264"/>
      <c r="H37" s="264"/>
      <c r="I37" s="264"/>
      <c r="J37" s="264"/>
      <c r="K37" s="264"/>
      <c r="L37" s="6"/>
    </row>
    <row r="38" spans="1:12" ht="15.75" x14ac:dyDescent="0.25">
      <c r="A38" s="1"/>
      <c r="B38" s="177"/>
      <c r="C38" s="177" t="s">
        <v>441</v>
      </c>
      <c r="D38" s="264"/>
      <c r="E38" s="264"/>
      <c r="F38" s="264"/>
      <c r="G38" s="264"/>
      <c r="H38" s="264"/>
      <c r="I38" s="264"/>
      <c r="J38" s="264"/>
      <c r="K38" s="264"/>
      <c r="L38" s="6"/>
    </row>
    <row r="39" spans="1:12" ht="15" x14ac:dyDescent="0.2">
      <c r="A39" s="1"/>
      <c r="B39" s="177"/>
      <c r="C39" s="177" t="s">
        <v>442</v>
      </c>
      <c r="D39" s="264"/>
      <c r="E39" s="264"/>
      <c r="F39" s="264"/>
      <c r="G39" s="264"/>
      <c r="H39" s="264"/>
      <c r="I39" s="264"/>
      <c r="J39" s="264"/>
      <c r="K39" s="264"/>
      <c r="L39" s="6"/>
    </row>
    <row r="40" spans="1:12" ht="15" x14ac:dyDescent="0.2">
      <c r="A40" s="1"/>
      <c r="B40" s="177"/>
      <c r="C40" s="177" t="s">
        <v>443</v>
      </c>
      <c r="D40" s="264"/>
      <c r="E40" s="264"/>
      <c r="F40" s="264"/>
      <c r="G40" s="264"/>
      <c r="H40" s="264"/>
      <c r="I40" s="264"/>
      <c r="J40" s="264"/>
      <c r="K40" s="264"/>
      <c r="L40" s="6"/>
    </row>
    <row r="41" spans="1:12" ht="15" x14ac:dyDescent="0.2">
      <c r="A41" s="1"/>
      <c r="B41" s="177"/>
      <c r="C41" s="177" t="s">
        <v>444</v>
      </c>
      <c r="D41" s="264"/>
      <c r="E41" s="264"/>
      <c r="F41" s="264"/>
      <c r="G41" s="264"/>
      <c r="H41" s="264"/>
      <c r="I41" s="264"/>
      <c r="J41" s="264"/>
      <c r="K41" s="264"/>
      <c r="L41" s="6"/>
    </row>
    <row r="42" spans="1:12" ht="15" x14ac:dyDescent="0.2">
      <c r="A42" s="1"/>
      <c r="B42" s="177"/>
      <c r="C42" s="177" t="s">
        <v>445</v>
      </c>
      <c r="D42" s="264"/>
      <c r="E42" s="264"/>
      <c r="F42" s="264"/>
      <c r="G42" s="264"/>
      <c r="H42" s="264"/>
      <c r="I42" s="264"/>
      <c r="J42" s="264"/>
      <c r="K42" s="264"/>
      <c r="L42" s="6"/>
    </row>
    <row r="43" spans="1:12" ht="15" x14ac:dyDescent="0.2">
      <c r="A43" s="1"/>
      <c r="B43" s="177"/>
      <c r="C43" s="177" t="s">
        <v>446</v>
      </c>
      <c r="D43" s="264"/>
      <c r="E43" s="264"/>
      <c r="F43" s="264"/>
      <c r="G43" s="264"/>
      <c r="H43" s="264"/>
      <c r="I43" s="264"/>
      <c r="J43" s="264"/>
      <c r="K43" s="264"/>
      <c r="L43" s="6"/>
    </row>
    <row r="44" spans="1:12" ht="9.75" customHeight="1" x14ac:dyDescent="0.2">
      <c r="A44" s="1"/>
      <c r="B44" s="177"/>
      <c r="C44" s="177"/>
      <c r="D44" s="264"/>
      <c r="E44" s="264"/>
      <c r="F44" s="264"/>
      <c r="G44" s="264"/>
      <c r="H44" s="264"/>
      <c r="I44" s="264"/>
      <c r="J44" s="264"/>
      <c r="K44" s="264"/>
      <c r="L44" s="6"/>
    </row>
    <row r="45" spans="1:12" ht="15" x14ac:dyDescent="0.2">
      <c r="A45" s="1"/>
      <c r="B45" s="177"/>
      <c r="C45" s="177" t="s">
        <v>447</v>
      </c>
      <c r="D45" s="264"/>
      <c r="E45" s="264"/>
      <c r="F45" s="264"/>
      <c r="G45" s="264"/>
      <c r="H45" s="264"/>
      <c r="I45" s="264"/>
      <c r="J45" s="264"/>
      <c r="K45" s="264"/>
      <c r="L45" s="6"/>
    </row>
    <row r="46" spans="1:12" ht="15" x14ac:dyDescent="0.2">
      <c r="A46" s="1"/>
      <c r="B46" s="177"/>
      <c r="C46" s="177" t="s">
        <v>448</v>
      </c>
      <c r="D46" s="264"/>
      <c r="E46" s="264"/>
      <c r="F46" s="264"/>
      <c r="G46" s="264"/>
      <c r="H46" s="264"/>
      <c r="I46" s="264"/>
      <c r="J46" s="264"/>
      <c r="K46" s="264"/>
      <c r="L46" s="6"/>
    </row>
    <row r="47" spans="1:12" ht="15" x14ac:dyDescent="0.2">
      <c r="A47" s="1"/>
      <c r="B47" s="177"/>
      <c r="C47" s="177" t="s">
        <v>449</v>
      </c>
      <c r="D47" s="264"/>
      <c r="E47" s="264"/>
      <c r="F47" s="264"/>
      <c r="G47" s="264"/>
      <c r="H47" s="264"/>
      <c r="I47" s="264"/>
      <c r="J47" s="264"/>
      <c r="K47" s="264"/>
      <c r="L47" s="6"/>
    </row>
    <row r="48" spans="1:12" ht="15" x14ac:dyDescent="0.2">
      <c r="A48" s="1"/>
      <c r="B48" s="177"/>
      <c r="C48" s="177" t="s">
        <v>450</v>
      </c>
      <c r="D48" s="264"/>
      <c r="E48" s="264"/>
      <c r="F48" s="264"/>
      <c r="G48" s="264"/>
      <c r="H48" s="264"/>
      <c r="I48" s="264"/>
      <c r="J48" s="264"/>
      <c r="K48" s="264"/>
      <c r="L48" s="6"/>
    </row>
    <row r="49" spans="1:12" ht="6.75" customHeight="1" x14ac:dyDescent="0.2">
      <c r="A49" s="1"/>
      <c r="B49" s="300"/>
      <c r="C49" s="264"/>
      <c r="D49" s="264"/>
      <c r="E49" s="264"/>
      <c r="F49" s="264"/>
      <c r="G49" s="264"/>
      <c r="H49" s="264"/>
      <c r="I49" s="264"/>
      <c r="J49" s="264"/>
      <c r="K49" s="264"/>
      <c r="L49" s="6"/>
    </row>
    <row r="50" spans="1:12" ht="15" x14ac:dyDescent="0.2">
      <c r="A50" s="1"/>
      <c r="B50" s="177"/>
      <c r="C50" s="177" t="s">
        <v>451</v>
      </c>
      <c r="D50" s="264"/>
      <c r="E50" s="264"/>
      <c r="F50" s="264"/>
      <c r="G50" s="264"/>
      <c r="H50" s="264"/>
      <c r="I50" s="264"/>
      <c r="J50" s="264"/>
      <c r="K50" s="264"/>
      <c r="L50" s="6"/>
    </row>
    <row r="51" spans="1:12" ht="15" x14ac:dyDescent="0.2">
      <c r="A51" s="1"/>
      <c r="B51" s="300"/>
      <c r="C51" s="264" t="s">
        <v>452</v>
      </c>
      <c r="D51" s="264"/>
      <c r="E51" s="264"/>
      <c r="F51" s="264"/>
      <c r="G51" s="264"/>
      <c r="H51" s="264"/>
      <c r="I51" s="264"/>
      <c r="J51" s="264"/>
      <c r="K51" s="264"/>
      <c r="L51" s="6"/>
    </row>
    <row r="52" spans="1:12" ht="15" x14ac:dyDescent="0.2">
      <c r="A52" s="1"/>
      <c r="B52" s="300"/>
      <c r="C52" s="264" t="s">
        <v>453</v>
      </c>
      <c r="D52" s="264"/>
      <c r="E52" s="264"/>
      <c r="F52" s="264"/>
      <c r="G52" s="264"/>
      <c r="H52" s="264"/>
      <c r="I52" s="264"/>
      <c r="J52" s="264"/>
      <c r="K52" s="264"/>
      <c r="L52" s="6"/>
    </row>
    <row r="53" spans="1:12" x14ac:dyDescent="0.2">
      <c r="A53" s="2"/>
      <c r="B53" s="7"/>
      <c r="C53" s="7"/>
      <c r="D53" s="7"/>
      <c r="E53" s="7"/>
      <c r="F53" s="7"/>
      <c r="G53" s="7"/>
      <c r="H53" s="7"/>
      <c r="I53" s="7"/>
      <c r="J53" s="7"/>
      <c r="K53" s="7"/>
      <c r="L53" s="8"/>
    </row>
  </sheetData>
  <sheetProtection algorithmName="SHA-512" hashValue="xIb/vmYNhgPNUuSFhnm2Ni/G80cMTz67VJSJ7jiy+Ssa8FaEMgsvKMhFTLANTCzQIoa4+5iJ7Aoa1o6gKeK85A==" saltValue="jIq/ghZ28ki/9H4zMWmr7A==" spinCount="100000" sheet="1" objects="1" scenarios="1"/>
  <mergeCells count="1">
    <mergeCell ref="B34:K34"/>
  </mergeCells>
  <phoneticPr fontId="0" type="noConversion"/>
  <printOptions horizontalCentered="1"/>
  <pageMargins left="0.35433070866141736" right="0.35433070866141736" top="0.39370078740157483" bottom="0.70866141732283472" header="0.19685039370078741" footer="0.39370078740157483"/>
  <pageSetup paperSize="9" orientation="portrait" horizontalDpi="300" verticalDpi="300" r:id="rId1"/>
  <headerFooter alignWithMargins="0">
    <oddHeader xml:space="preserve">&amp;C&amp;"Arial,Bold"Office of Local Government - 2021-22 Permissible Income Workpapers </oddHead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00B050"/>
  </sheetPr>
  <dimension ref="A1:V146"/>
  <sheetViews>
    <sheetView showGridLines="0" topLeftCell="A7" zoomScaleNormal="100" workbookViewId="0">
      <selection activeCell="K135" sqref="K135:L135"/>
    </sheetView>
  </sheetViews>
  <sheetFormatPr defaultColWidth="9.140625" defaultRowHeight="12.75" x14ac:dyDescent="0.2"/>
  <cols>
    <col min="1" max="1" width="3" customWidth="1"/>
    <col min="2" max="2" width="12.42578125" customWidth="1"/>
    <col min="3" max="3" width="18.5703125" customWidth="1"/>
    <col min="4" max="4" width="12.85546875" customWidth="1"/>
    <col min="5" max="5" width="10.42578125" customWidth="1"/>
    <col min="6" max="7" width="9.42578125" customWidth="1"/>
    <col min="8" max="9" width="10.5703125" customWidth="1"/>
    <col min="10" max="10" width="16.42578125" customWidth="1"/>
    <col min="11" max="11" width="15.5703125" style="80" customWidth="1"/>
    <col min="12" max="12" width="14.85546875" style="80" customWidth="1"/>
    <col min="13" max="13" width="3.5703125" customWidth="1"/>
    <col min="14" max="14" width="5.42578125" customWidth="1"/>
    <col min="15" max="16" width="9.140625" hidden="1" customWidth="1"/>
    <col min="17" max="17" width="5.5703125" hidden="1" customWidth="1"/>
    <col min="18" max="18" width="5.42578125" hidden="1" customWidth="1"/>
    <col min="19" max="19" width="7.85546875" hidden="1" customWidth="1"/>
    <col min="20" max="20" width="8.85546875" hidden="1" customWidth="1"/>
    <col min="21" max="21" width="7.5703125" hidden="1" customWidth="1"/>
    <col min="22" max="22" width="8.140625" hidden="1" customWidth="1"/>
  </cols>
  <sheetData>
    <row r="1" spans="1:13" ht="12" customHeight="1" x14ac:dyDescent="0.2">
      <c r="A1" s="370"/>
      <c r="B1" s="4"/>
      <c r="C1" s="4"/>
      <c r="D1" s="4"/>
      <c r="E1" s="4"/>
      <c r="F1" s="4"/>
      <c r="G1" s="4"/>
      <c r="H1" s="4"/>
      <c r="I1" s="4"/>
      <c r="J1" s="4"/>
      <c r="K1" s="27"/>
      <c r="L1" s="27"/>
      <c r="M1" s="5"/>
    </row>
    <row r="2" spans="1:13" ht="15" customHeight="1" x14ac:dyDescent="0.25">
      <c r="A2" s="1"/>
      <c r="B2" s="645" t="str">
        <f>IF(Identification!C9="","",Identification!C9)</f>
        <v>Select Council Name</v>
      </c>
      <c r="C2" s="646"/>
      <c r="D2" s="646"/>
      <c r="E2" s="647"/>
      <c r="F2" s="390"/>
      <c r="G2" s="390"/>
      <c r="H2" s="390"/>
      <c r="I2" s="390"/>
      <c r="J2" s="3"/>
      <c r="K2" s="214"/>
      <c r="L2" s="18" t="s">
        <v>454</v>
      </c>
      <c r="M2" s="197"/>
    </row>
    <row r="3" spans="1:13" ht="15" customHeight="1" x14ac:dyDescent="0.25">
      <c r="A3" s="1"/>
      <c r="B3" s="133"/>
      <c r="C3" s="133"/>
      <c r="D3" s="133"/>
      <c r="E3" s="133"/>
      <c r="F3" s="390"/>
      <c r="G3" s="390"/>
      <c r="H3" s="390"/>
      <c r="I3" s="390"/>
      <c r="J3" s="3"/>
      <c r="K3" s="214"/>
      <c r="L3" s="29"/>
      <c r="M3" s="197"/>
    </row>
    <row r="4" spans="1:13" ht="12.75" customHeight="1" x14ac:dyDescent="0.2">
      <c r="A4" s="1"/>
      <c r="B4" s="18"/>
      <c r="C4" s="390" t="s">
        <v>455</v>
      </c>
      <c r="D4" s="3"/>
      <c r="E4" s="3"/>
      <c r="F4" s="3"/>
      <c r="G4" s="3"/>
      <c r="H4" s="3"/>
      <c r="I4" s="3"/>
      <c r="J4" s="3"/>
      <c r="K4" s="29"/>
      <c r="L4" s="29"/>
      <c r="M4" s="6"/>
    </row>
    <row r="5" spans="1:13" x14ac:dyDescent="0.2">
      <c r="A5" s="1"/>
      <c r="B5" s="18" t="s">
        <v>377</v>
      </c>
      <c r="C5" s="344"/>
      <c r="D5" s="9"/>
      <c r="E5" s="215"/>
      <c r="F5" s="9"/>
      <c r="G5" s="215"/>
      <c r="H5" s="9"/>
      <c r="I5" s="215"/>
      <c r="J5" s="9"/>
      <c r="K5" s="9"/>
      <c r="L5" s="29"/>
      <c r="M5" s="198"/>
    </row>
    <row r="6" spans="1:13" ht="51" customHeight="1" x14ac:dyDescent="0.2">
      <c r="A6" s="1"/>
      <c r="B6" s="189" t="s">
        <v>378</v>
      </c>
      <c r="C6" s="189" t="s">
        <v>379</v>
      </c>
      <c r="D6" s="189" t="s">
        <v>380</v>
      </c>
      <c r="E6" s="552"/>
      <c r="F6" s="189" t="s">
        <v>381</v>
      </c>
      <c r="G6" s="189"/>
      <c r="H6" s="552"/>
      <c r="I6" s="189" t="s">
        <v>382</v>
      </c>
      <c r="J6" s="189" t="s">
        <v>876</v>
      </c>
      <c r="K6" s="552"/>
      <c r="L6" s="35" t="s">
        <v>878</v>
      </c>
      <c r="M6" s="6"/>
    </row>
    <row r="7" spans="1:13" ht="12.75" customHeight="1" x14ac:dyDescent="0.2">
      <c r="A7" s="1"/>
      <c r="B7" s="553" t="s">
        <v>383</v>
      </c>
      <c r="C7" s="187">
        <f>DCOUNTA(B23:L63,C23,O23:O24)</f>
        <v>0</v>
      </c>
      <c r="D7" s="273">
        <f>DSUM(B23:L63,D23,O23:O24)</f>
        <v>0</v>
      </c>
      <c r="E7" s="216"/>
      <c r="F7" s="273">
        <f>DSUM(B23:L63,D23,O23:P24)</f>
        <v>0</v>
      </c>
      <c r="G7" s="122"/>
      <c r="H7" s="216"/>
      <c r="I7" s="273">
        <f>DSUM(B23:L63,I23,O23:O24)</f>
        <v>0</v>
      </c>
      <c r="J7" s="186">
        <f>DSUM(B23:L63,J23,O23:O24)</f>
        <v>0</v>
      </c>
      <c r="K7" s="217"/>
      <c r="L7" s="188">
        <f>DSUM(B23:L63,L23,O23:O24)</f>
        <v>0</v>
      </c>
      <c r="M7" s="6"/>
    </row>
    <row r="8" spans="1:13" ht="12.75" customHeight="1" x14ac:dyDescent="0.2">
      <c r="A8" s="1"/>
      <c r="B8" s="553" t="s">
        <v>384</v>
      </c>
      <c r="C8" s="187">
        <f>DCOUNTA(B23:L63,C23,Q23:Q24)</f>
        <v>0</v>
      </c>
      <c r="D8" s="273">
        <f>DSUM(B23:L63,D23,Q23:Q24)</f>
        <v>0</v>
      </c>
      <c r="E8" s="122"/>
      <c r="F8" s="273">
        <f>DSUM(B23:L63,D23,Q23:R24)</f>
        <v>0</v>
      </c>
      <c r="G8" s="122"/>
      <c r="H8" s="122"/>
      <c r="I8" s="273">
        <f>DSUM(B23:L63,I23,Q23:Q24)</f>
        <v>0</v>
      </c>
      <c r="J8" s="186">
        <f>DSUM(B23:L63,J23,Q23:Q24)</f>
        <v>0</v>
      </c>
      <c r="K8" s="217"/>
      <c r="L8" s="188">
        <f>DSUM(B23:L63,L23,Q23:Q24)</f>
        <v>0</v>
      </c>
      <c r="M8" s="6"/>
    </row>
    <row r="9" spans="1:13" ht="12.75" customHeight="1" x14ac:dyDescent="0.2">
      <c r="A9" s="1"/>
      <c r="B9" s="553" t="s">
        <v>385</v>
      </c>
      <c r="C9" s="187">
        <f>DCOUNTA(B23:L63,C23,S23:S24)</f>
        <v>0</v>
      </c>
      <c r="D9" s="273">
        <f>DSUM(B23:L63,D23,S23:S24)</f>
        <v>0</v>
      </c>
      <c r="E9" s="122"/>
      <c r="F9" s="273">
        <f>DSUM(B23:L63,D23,S23:T24)</f>
        <v>0</v>
      </c>
      <c r="G9" s="122"/>
      <c r="H9" s="122"/>
      <c r="I9" s="273">
        <f>DSUM(B23:L63,I23,S23:S24)</f>
        <v>0</v>
      </c>
      <c r="J9" s="186">
        <f>DSUM(B23:L63,J23,S23:S24)</f>
        <v>0</v>
      </c>
      <c r="K9" s="217"/>
      <c r="L9" s="188">
        <f>DSUM(B23:L63,L23,S23:S24)</f>
        <v>0</v>
      </c>
      <c r="M9" s="6"/>
    </row>
    <row r="10" spans="1:13" ht="12.75" customHeight="1" x14ac:dyDescent="0.2">
      <c r="A10" s="1"/>
      <c r="B10" s="553" t="s">
        <v>386</v>
      </c>
      <c r="C10" s="187">
        <f>DCOUNTA(B23:L63,C23,U23:U24)</f>
        <v>0</v>
      </c>
      <c r="D10" s="273">
        <f>DSUM(B23:L63,D23,U23:U24)</f>
        <v>0</v>
      </c>
      <c r="E10" s="122"/>
      <c r="F10" s="273">
        <f>DSUM(B23:L63,D23,U23:V24)</f>
        <v>0</v>
      </c>
      <c r="G10" s="122"/>
      <c r="H10" s="122"/>
      <c r="I10" s="273">
        <f>DSUM(B23:L63,I23,U23:U24)</f>
        <v>0</v>
      </c>
      <c r="J10" s="186">
        <f>DSUM(B23:L63,J23,U23:U24)</f>
        <v>0</v>
      </c>
      <c r="K10" s="217"/>
      <c r="L10" s="188">
        <f>DSUM(B23:L63,L23,U23:U24)</f>
        <v>0</v>
      </c>
      <c r="M10" s="6"/>
    </row>
    <row r="11" spans="1:13" ht="13.5" customHeight="1" x14ac:dyDescent="0.2">
      <c r="A11" s="1"/>
      <c r="B11" s="554" t="s">
        <v>387</v>
      </c>
      <c r="C11" s="188">
        <f>SUM(C7:C10)</f>
        <v>0</v>
      </c>
      <c r="D11" s="273">
        <f>SUM(D7:D10)</f>
        <v>0</v>
      </c>
      <c r="E11" s="3"/>
      <c r="F11" s="273">
        <f>SUM(F7:F10)</f>
        <v>0</v>
      </c>
      <c r="G11" s="3"/>
      <c r="H11" s="3"/>
      <c r="I11" s="273">
        <f>SUM(I7:I10)</f>
        <v>0</v>
      </c>
      <c r="J11" s="188">
        <f>SUM(J7:J10)</f>
        <v>0</v>
      </c>
      <c r="K11" s="554"/>
      <c r="L11" s="188">
        <f>SUM(L7:L10)</f>
        <v>0</v>
      </c>
      <c r="M11" s="6"/>
    </row>
    <row r="12" spans="1:13" ht="13.5" customHeight="1" x14ac:dyDescent="0.2">
      <c r="A12" s="1"/>
      <c r="B12" s="554"/>
      <c r="C12" s="554"/>
      <c r="D12" s="554"/>
      <c r="E12" s="3"/>
      <c r="F12" s="3"/>
      <c r="G12" s="3"/>
      <c r="H12" s="3"/>
      <c r="I12" s="3"/>
      <c r="J12" s="3"/>
      <c r="K12" s="3"/>
      <c r="L12" s="3"/>
      <c r="M12" s="6"/>
    </row>
    <row r="13" spans="1:13" ht="13.5" customHeight="1" x14ac:dyDescent="0.2">
      <c r="A13" s="2"/>
      <c r="B13" s="555"/>
      <c r="C13" s="555"/>
      <c r="D13" s="7"/>
      <c r="E13" s="7"/>
      <c r="F13" s="7"/>
      <c r="G13" s="7"/>
      <c r="H13" s="7"/>
      <c r="I13" s="7"/>
      <c r="J13" s="39"/>
      <c r="K13" s="556"/>
      <c r="L13" s="39"/>
      <c r="M13" s="8"/>
    </row>
    <row r="14" spans="1:13" ht="8.25" customHeight="1" x14ac:dyDescent="0.2">
      <c r="A14" s="25"/>
      <c r="B14" s="387"/>
      <c r="C14" s="387"/>
      <c r="D14" s="4"/>
      <c r="E14" s="4"/>
      <c r="F14" s="4"/>
      <c r="G14" s="4"/>
      <c r="H14" s="4"/>
      <c r="I14" s="4"/>
      <c r="J14" s="4"/>
      <c r="K14" s="27"/>
      <c r="L14" s="557"/>
      <c r="M14" s="205"/>
    </row>
    <row r="15" spans="1:13" ht="15.95" customHeight="1" x14ac:dyDescent="0.25">
      <c r="A15" s="1"/>
      <c r="B15" s="645" t="str">
        <f>IF(Identification!C9="","",Identification!C9)</f>
        <v>Select Council Name</v>
      </c>
      <c r="C15" s="646"/>
      <c r="D15" s="646"/>
      <c r="E15" s="647"/>
      <c r="F15" s="175"/>
      <c r="G15" s="3"/>
      <c r="H15" s="3"/>
      <c r="I15" s="3"/>
      <c r="J15" s="3"/>
      <c r="K15" s="29"/>
      <c r="L15" s="18" t="s">
        <v>454</v>
      </c>
      <c r="M15" s="199"/>
    </row>
    <row r="16" spans="1:13" ht="12.75" customHeight="1" x14ac:dyDescent="0.25">
      <c r="A16" s="1"/>
      <c r="B16" s="390"/>
      <c r="C16" s="390"/>
      <c r="D16" s="3"/>
      <c r="E16" s="3"/>
      <c r="F16" s="174"/>
      <c r="G16" s="3"/>
      <c r="H16" s="3"/>
      <c r="I16" s="3"/>
      <c r="J16" s="3"/>
      <c r="K16" s="29"/>
      <c r="L16" s="560"/>
      <c r="M16" s="6"/>
    </row>
    <row r="17" spans="1:22" ht="15.75" customHeight="1" x14ac:dyDescent="0.25">
      <c r="A17" s="1"/>
      <c r="B17" s="30" t="s">
        <v>879</v>
      </c>
      <c r="C17" s="30"/>
      <c r="D17" s="559"/>
      <c r="E17" s="559"/>
      <c r="F17" s="559"/>
      <c r="G17" s="559"/>
      <c r="H17" s="559"/>
      <c r="I17" s="559"/>
      <c r="J17" s="22"/>
      <c r="K17" s="31"/>
      <c r="L17" s="31"/>
      <c r="M17" s="200"/>
    </row>
    <row r="18" spans="1:22" ht="12.75" customHeight="1" x14ac:dyDescent="0.2">
      <c r="A18" s="1"/>
      <c r="B18" s="28"/>
      <c r="C18" s="28"/>
      <c r="D18" s="390"/>
      <c r="E18" s="390"/>
      <c r="F18" s="390"/>
      <c r="G18" s="390"/>
      <c r="H18" s="390"/>
      <c r="I18" s="390"/>
      <c r="J18" s="3"/>
      <c r="K18" s="29"/>
      <c r="L18" s="29"/>
      <c r="M18" s="197"/>
    </row>
    <row r="19" spans="1:22" ht="27.75" customHeight="1" x14ac:dyDescent="0.2">
      <c r="A19" s="1"/>
      <c r="B19" s="661" t="s">
        <v>877</v>
      </c>
      <c r="C19" s="662"/>
      <c r="D19" s="662"/>
      <c r="E19" s="662"/>
      <c r="F19" s="662"/>
      <c r="G19" s="662"/>
      <c r="H19" s="662"/>
      <c r="I19" s="662"/>
      <c r="J19" s="662"/>
      <c r="K19" s="662"/>
      <c r="L19" s="662"/>
      <c r="M19" s="6"/>
    </row>
    <row r="20" spans="1:22" ht="45" customHeight="1" x14ac:dyDescent="0.2">
      <c r="A20" s="1"/>
      <c r="B20" s="663" t="s">
        <v>880</v>
      </c>
      <c r="C20" s="663"/>
      <c r="D20" s="663"/>
      <c r="E20" s="663"/>
      <c r="F20" s="663"/>
      <c r="G20" s="663"/>
      <c r="H20" s="663"/>
      <c r="I20" s="663"/>
      <c r="J20" s="663"/>
      <c r="K20" s="663"/>
      <c r="L20" s="663"/>
      <c r="M20" s="6"/>
    </row>
    <row r="21" spans="1:22" ht="9.75" customHeight="1" x14ac:dyDescent="0.2">
      <c r="A21" s="2"/>
      <c r="B21" s="7"/>
      <c r="C21" s="7"/>
      <c r="D21" s="7"/>
      <c r="E21" s="7"/>
      <c r="F21" s="7"/>
      <c r="G21" s="7"/>
      <c r="H21" s="7"/>
      <c r="I21" s="7"/>
      <c r="J21" s="7"/>
      <c r="K21" s="7"/>
      <c r="L21" s="7"/>
      <c r="M21" s="8"/>
    </row>
    <row r="22" spans="1:22" s="78" customFormat="1" ht="57.75" customHeight="1" x14ac:dyDescent="0.2">
      <c r="A22" s="207"/>
      <c r="B22" s="189" t="s">
        <v>389</v>
      </c>
      <c r="C22" s="189" t="s">
        <v>390</v>
      </c>
      <c r="D22" s="189" t="s">
        <v>380</v>
      </c>
      <c r="E22" s="189" t="s">
        <v>391</v>
      </c>
      <c r="F22" s="189" t="s">
        <v>392</v>
      </c>
      <c r="G22" s="189" t="s">
        <v>393</v>
      </c>
      <c r="H22" s="190" t="s">
        <v>394</v>
      </c>
      <c r="I22" s="189" t="s">
        <v>382</v>
      </c>
      <c r="J22" s="189" t="s">
        <v>876</v>
      </c>
      <c r="K22" s="191" t="s">
        <v>395</v>
      </c>
      <c r="L22" s="423" t="s">
        <v>878</v>
      </c>
      <c r="M22" s="484"/>
    </row>
    <row r="23" spans="1:22" s="78" customFormat="1" ht="25.5" hidden="1" customHeight="1" x14ac:dyDescent="0.2">
      <c r="A23" s="32"/>
      <c r="B23" s="33" t="s">
        <v>396</v>
      </c>
      <c r="C23" s="33" t="s">
        <v>397</v>
      </c>
      <c r="D23" s="33" t="s">
        <v>398</v>
      </c>
      <c r="E23" s="33" t="s">
        <v>399</v>
      </c>
      <c r="F23" s="33" t="s">
        <v>400</v>
      </c>
      <c r="G23" s="207"/>
      <c r="H23" s="77" t="s">
        <v>401</v>
      </c>
      <c r="I23" s="33" t="s">
        <v>402</v>
      </c>
      <c r="J23" s="34" t="s">
        <v>403</v>
      </c>
      <c r="K23" s="34" t="s">
        <v>404</v>
      </c>
      <c r="L23" s="35" t="s">
        <v>405</v>
      </c>
      <c r="M23" s="36"/>
      <c r="O23" s="78" t="s">
        <v>396</v>
      </c>
      <c r="P23" s="78" t="s">
        <v>400</v>
      </c>
      <c r="Q23" s="78" t="s">
        <v>396</v>
      </c>
      <c r="R23" s="78" t="s">
        <v>400</v>
      </c>
      <c r="S23" s="78" t="s">
        <v>396</v>
      </c>
      <c r="T23" s="78" t="s">
        <v>400</v>
      </c>
      <c r="U23" s="78" t="s">
        <v>396</v>
      </c>
      <c r="V23" s="78" t="s">
        <v>400</v>
      </c>
    </row>
    <row r="24" spans="1:22" x14ac:dyDescent="0.2">
      <c r="A24" s="1"/>
      <c r="B24" s="181"/>
      <c r="C24" s="184"/>
      <c r="D24" s="182"/>
      <c r="E24" s="181"/>
      <c r="F24" s="182"/>
      <c r="G24" s="185" t="str">
        <f t="shared" ref="G24:G63" si="0">IF(F24="","",D24*F24/L24)</f>
        <v/>
      </c>
      <c r="H24" s="182"/>
      <c r="I24" s="182"/>
      <c r="J24" s="183"/>
      <c r="K24" s="183"/>
      <c r="L24" s="211" t="str">
        <f t="shared" ref="L24:L63" si="1">IF(D24="","",IF(F24&lt;&gt;"",F24*D24+J24*(E24/100),(J24-K24)*(E24/100)+H24*I24))</f>
        <v/>
      </c>
      <c r="M24" s="6"/>
      <c r="O24" t="s">
        <v>383</v>
      </c>
      <c r="P24" t="s">
        <v>406</v>
      </c>
      <c r="Q24" t="s">
        <v>384</v>
      </c>
      <c r="R24" t="s">
        <v>406</v>
      </c>
      <c r="S24" t="s">
        <v>385</v>
      </c>
      <c r="T24" t="s">
        <v>406</v>
      </c>
      <c r="U24" t="s">
        <v>386</v>
      </c>
      <c r="V24" t="s">
        <v>406</v>
      </c>
    </row>
    <row r="25" spans="1:22" x14ac:dyDescent="0.2">
      <c r="A25" s="1"/>
      <c r="B25" s="181"/>
      <c r="C25" s="184"/>
      <c r="D25" s="182"/>
      <c r="E25" s="181"/>
      <c r="F25" s="182"/>
      <c r="G25" s="185" t="str">
        <f t="shared" si="0"/>
        <v/>
      </c>
      <c r="H25" s="182"/>
      <c r="I25" s="182"/>
      <c r="J25" s="183"/>
      <c r="K25" s="183"/>
      <c r="L25" s="211" t="str">
        <f t="shared" si="1"/>
        <v/>
      </c>
      <c r="M25" s="6"/>
    </row>
    <row r="26" spans="1:22" x14ac:dyDescent="0.2">
      <c r="A26" s="1"/>
      <c r="B26" s="181"/>
      <c r="C26" s="184"/>
      <c r="D26" s="182"/>
      <c r="E26" s="181"/>
      <c r="F26" s="182"/>
      <c r="G26" s="185" t="str">
        <f t="shared" si="0"/>
        <v/>
      </c>
      <c r="H26" s="182"/>
      <c r="I26" s="182"/>
      <c r="J26" s="183"/>
      <c r="K26" s="183"/>
      <c r="L26" s="211" t="str">
        <f t="shared" si="1"/>
        <v/>
      </c>
      <c r="M26" s="6"/>
    </row>
    <row r="27" spans="1:22" x14ac:dyDescent="0.2">
      <c r="A27" s="1"/>
      <c r="B27" s="181"/>
      <c r="C27" s="184"/>
      <c r="D27" s="182"/>
      <c r="E27" s="181"/>
      <c r="F27" s="182"/>
      <c r="G27" s="185" t="str">
        <f t="shared" si="0"/>
        <v/>
      </c>
      <c r="H27" s="182"/>
      <c r="I27" s="182"/>
      <c r="J27" s="183"/>
      <c r="K27" s="183"/>
      <c r="L27" s="211" t="str">
        <f t="shared" si="1"/>
        <v/>
      </c>
      <c r="M27" s="6"/>
    </row>
    <row r="28" spans="1:22" x14ac:dyDescent="0.2">
      <c r="A28" s="1"/>
      <c r="B28" s="181"/>
      <c r="C28" s="184"/>
      <c r="D28" s="182"/>
      <c r="E28" s="181"/>
      <c r="F28" s="182"/>
      <c r="G28" s="185" t="str">
        <f t="shared" si="0"/>
        <v/>
      </c>
      <c r="H28" s="182"/>
      <c r="I28" s="182"/>
      <c r="J28" s="183"/>
      <c r="K28" s="183"/>
      <c r="L28" s="211" t="str">
        <f t="shared" si="1"/>
        <v/>
      </c>
      <c r="M28" s="6"/>
    </row>
    <row r="29" spans="1:22" x14ac:dyDescent="0.2">
      <c r="A29" s="1"/>
      <c r="B29" s="181"/>
      <c r="C29" s="184"/>
      <c r="D29" s="182"/>
      <c r="E29" s="181"/>
      <c r="F29" s="182"/>
      <c r="G29" s="185" t="str">
        <f t="shared" si="0"/>
        <v/>
      </c>
      <c r="H29" s="182"/>
      <c r="I29" s="182"/>
      <c r="J29" s="183"/>
      <c r="K29" s="183"/>
      <c r="L29" s="211" t="str">
        <f t="shared" si="1"/>
        <v/>
      </c>
      <c r="M29" s="6"/>
    </row>
    <row r="30" spans="1:22" x14ac:dyDescent="0.2">
      <c r="A30" s="1"/>
      <c r="B30" s="181"/>
      <c r="C30" s="184"/>
      <c r="D30" s="182"/>
      <c r="E30" s="181"/>
      <c r="F30" s="182"/>
      <c r="G30" s="185" t="str">
        <f t="shared" si="0"/>
        <v/>
      </c>
      <c r="H30" s="182"/>
      <c r="I30" s="182"/>
      <c r="J30" s="183"/>
      <c r="K30" s="183"/>
      <c r="L30" s="211" t="str">
        <f t="shared" si="1"/>
        <v/>
      </c>
      <c r="M30" s="6"/>
    </row>
    <row r="31" spans="1:22" x14ac:dyDescent="0.2">
      <c r="A31" s="1"/>
      <c r="B31" s="181"/>
      <c r="C31" s="184"/>
      <c r="D31" s="182"/>
      <c r="E31" s="181"/>
      <c r="F31" s="182"/>
      <c r="G31" s="185" t="str">
        <f t="shared" si="0"/>
        <v/>
      </c>
      <c r="H31" s="182"/>
      <c r="I31" s="182"/>
      <c r="J31" s="183"/>
      <c r="K31" s="183"/>
      <c r="L31" s="211" t="str">
        <f t="shared" si="1"/>
        <v/>
      </c>
      <c r="M31" s="6"/>
    </row>
    <row r="32" spans="1:22" x14ac:dyDescent="0.2">
      <c r="A32" s="1"/>
      <c r="B32" s="181"/>
      <c r="C32" s="184"/>
      <c r="D32" s="182"/>
      <c r="E32" s="181"/>
      <c r="F32" s="182"/>
      <c r="G32" s="185" t="str">
        <f t="shared" si="0"/>
        <v/>
      </c>
      <c r="H32" s="182"/>
      <c r="I32" s="182"/>
      <c r="J32" s="183"/>
      <c r="K32" s="183"/>
      <c r="L32" s="211" t="str">
        <f t="shared" si="1"/>
        <v/>
      </c>
      <c r="M32" s="6"/>
    </row>
    <row r="33" spans="1:13" x14ac:dyDescent="0.2">
      <c r="A33" s="1"/>
      <c r="B33" s="181"/>
      <c r="C33" s="184"/>
      <c r="D33" s="182"/>
      <c r="E33" s="181"/>
      <c r="F33" s="182"/>
      <c r="G33" s="185" t="str">
        <f t="shared" si="0"/>
        <v/>
      </c>
      <c r="H33" s="182"/>
      <c r="I33" s="182"/>
      <c r="J33" s="183"/>
      <c r="K33" s="183"/>
      <c r="L33" s="211" t="str">
        <f t="shared" si="1"/>
        <v/>
      </c>
      <c r="M33" s="6"/>
    </row>
    <row r="34" spans="1:13" x14ac:dyDescent="0.2">
      <c r="A34" s="1"/>
      <c r="B34" s="181"/>
      <c r="C34" s="184"/>
      <c r="D34" s="182"/>
      <c r="E34" s="181"/>
      <c r="F34" s="182"/>
      <c r="G34" s="185" t="str">
        <f t="shared" si="0"/>
        <v/>
      </c>
      <c r="H34" s="182"/>
      <c r="I34" s="182"/>
      <c r="J34" s="183"/>
      <c r="K34" s="183"/>
      <c r="L34" s="211" t="str">
        <f t="shared" si="1"/>
        <v/>
      </c>
      <c r="M34" s="6"/>
    </row>
    <row r="35" spans="1:13" x14ac:dyDescent="0.2">
      <c r="A35" s="1"/>
      <c r="B35" s="181"/>
      <c r="C35" s="184"/>
      <c r="D35" s="182"/>
      <c r="E35" s="181"/>
      <c r="F35" s="182"/>
      <c r="G35" s="185" t="str">
        <f t="shared" si="0"/>
        <v/>
      </c>
      <c r="H35" s="182"/>
      <c r="I35" s="182"/>
      <c r="J35" s="183"/>
      <c r="K35" s="183"/>
      <c r="L35" s="211" t="str">
        <f t="shared" si="1"/>
        <v/>
      </c>
      <c r="M35" s="6"/>
    </row>
    <row r="36" spans="1:13" x14ac:dyDescent="0.2">
      <c r="A36" s="1"/>
      <c r="B36" s="181"/>
      <c r="C36" s="184"/>
      <c r="D36" s="182"/>
      <c r="E36" s="181"/>
      <c r="F36" s="182"/>
      <c r="G36" s="185" t="str">
        <f t="shared" si="0"/>
        <v/>
      </c>
      <c r="H36" s="182"/>
      <c r="I36" s="182"/>
      <c r="J36" s="183"/>
      <c r="K36" s="183"/>
      <c r="L36" s="211" t="str">
        <f t="shared" si="1"/>
        <v/>
      </c>
      <c r="M36" s="6"/>
    </row>
    <row r="37" spans="1:13" x14ac:dyDescent="0.2">
      <c r="A37" s="1"/>
      <c r="B37" s="181"/>
      <c r="C37" s="184"/>
      <c r="D37" s="182"/>
      <c r="E37" s="181"/>
      <c r="F37" s="182"/>
      <c r="G37" s="185" t="str">
        <f t="shared" si="0"/>
        <v/>
      </c>
      <c r="H37" s="182"/>
      <c r="I37" s="182"/>
      <c r="J37" s="183"/>
      <c r="K37" s="183"/>
      <c r="L37" s="211" t="str">
        <f t="shared" si="1"/>
        <v/>
      </c>
      <c r="M37" s="6"/>
    </row>
    <row r="38" spans="1:13" x14ac:dyDescent="0.2">
      <c r="A38" s="1"/>
      <c r="B38" s="181"/>
      <c r="C38" s="184"/>
      <c r="D38" s="182"/>
      <c r="E38" s="181"/>
      <c r="F38" s="182"/>
      <c r="G38" s="185" t="str">
        <f t="shared" si="0"/>
        <v/>
      </c>
      <c r="H38" s="182"/>
      <c r="I38" s="182"/>
      <c r="J38" s="183"/>
      <c r="K38" s="183"/>
      <c r="L38" s="211" t="str">
        <f t="shared" si="1"/>
        <v/>
      </c>
      <c r="M38" s="6"/>
    </row>
    <row r="39" spans="1:13" x14ac:dyDescent="0.2">
      <c r="A39" s="1"/>
      <c r="B39" s="181"/>
      <c r="C39" s="184"/>
      <c r="D39" s="182"/>
      <c r="E39" s="181"/>
      <c r="F39" s="182"/>
      <c r="G39" s="185" t="str">
        <f t="shared" si="0"/>
        <v/>
      </c>
      <c r="H39" s="182"/>
      <c r="I39" s="182"/>
      <c r="J39" s="183"/>
      <c r="K39" s="183"/>
      <c r="L39" s="211" t="str">
        <f t="shared" si="1"/>
        <v/>
      </c>
      <c r="M39" s="6"/>
    </row>
    <row r="40" spans="1:13" x14ac:dyDescent="0.2">
      <c r="A40" s="1"/>
      <c r="B40" s="181"/>
      <c r="C40" s="184"/>
      <c r="D40" s="182"/>
      <c r="E40" s="181"/>
      <c r="F40" s="182"/>
      <c r="G40" s="185" t="str">
        <f t="shared" si="0"/>
        <v/>
      </c>
      <c r="H40" s="182"/>
      <c r="I40" s="182"/>
      <c r="J40" s="183"/>
      <c r="K40" s="183"/>
      <c r="L40" s="211" t="str">
        <f t="shared" si="1"/>
        <v/>
      </c>
      <c r="M40" s="6"/>
    </row>
    <row r="41" spans="1:13" x14ac:dyDescent="0.2">
      <c r="A41" s="1"/>
      <c r="B41" s="181"/>
      <c r="C41" s="184"/>
      <c r="D41" s="182"/>
      <c r="E41" s="181"/>
      <c r="F41" s="182"/>
      <c r="G41" s="185" t="str">
        <f t="shared" si="0"/>
        <v/>
      </c>
      <c r="H41" s="182"/>
      <c r="I41" s="182"/>
      <c r="J41" s="183"/>
      <c r="K41" s="183"/>
      <c r="L41" s="211" t="str">
        <f t="shared" si="1"/>
        <v/>
      </c>
      <c r="M41" s="6"/>
    </row>
    <row r="42" spans="1:13" x14ac:dyDescent="0.2">
      <c r="A42" s="1"/>
      <c r="B42" s="181"/>
      <c r="C42" s="184"/>
      <c r="D42" s="182"/>
      <c r="E42" s="181"/>
      <c r="F42" s="182"/>
      <c r="G42" s="185" t="str">
        <f t="shared" si="0"/>
        <v/>
      </c>
      <c r="H42" s="182"/>
      <c r="I42" s="182"/>
      <c r="J42" s="183"/>
      <c r="K42" s="183"/>
      <c r="L42" s="211" t="str">
        <f t="shared" si="1"/>
        <v/>
      </c>
      <c r="M42" s="6"/>
    </row>
    <row r="43" spans="1:13" x14ac:dyDescent="0.2">
      <c r="A43" s="1"/>
      <c r="B43" s="181"/>
      <c r="C43" s="184"/>
      <c r="D43" s="182"/>
      <c r="E43" s="181"/>
      <c r="F43" s="182"/>
      <c r="G43" s="185" t="str">
        <f t="shared" si="0"/>
        <v/>
      </c>
      <c r="H43" s="182"/>
      <c r="I43" s="182"/>
      <c r="J43" s="183"/>
      <c r="K43" s="183"/>
      <c r="L43" s="211" t="str">
        <f t="shared" si="1"/>
        <v/>
      </c>
      <c r="M43" s="6"/>
    </row>
    <row r="44" spans="1:13" x14ac:dyDescent="0.2">
      <c r="A44" s="1"/>
      <c r="B44" s="181"/>
      <c r="C44" s="184"/>
      <c r="D44" s="182"/>
      <c r="E44" s="181"/>
      <c r="F44" s="182"/>
      <c r="G44" s="185" t="str">
        <f t="shared" si="0"/>
        <v/>
      </c>
      <c r="H44" s="182"/>
      <c r="I44" s="182"/>
      <c r="J44" s="183"/>
      <c r="K44" s="183"/>
      <c r="L44" s="211" t="str">
        <f t="shared" si="1"/>
        <v/>
      </c>
      <c r="M44" s="6"/>
    </row>
    <row r="45" spans="1:13" x14ac:dyDescent="0.2">
      <c r="A45" s="1"/>
      <c r="B45" s="181"/>
      <c r="C45" s="184"/>
      <c r="D45" s="182"/>
      <c r="E45" s="181"/>
      <c r="F45" s="182"/>
      <c r="G45" s="185" t="str">
        <f t="shared" si="0"/>
        <v/>
      </c>
      <c r="H45" s="182"/>
      <c r="I45" s="182"/>
      <c r="J45" s="183"/>
      <c r="K45" s="183"/>
      <c r="L45" s="211" t="str">
        <f t="shared" si="1"/>
        <v/>
      </c>
      <c r="M45" s="6"/>
    </row>
    <row r="46" spans="1:13" x14ac:dyDescent="0.2">
      <c r="A46" s="1"/>
      <c r="B46" s="181"/>
      <c r="C46" s="184"/>
      <c r="D46" s="182"/>
      <c r="E46" s="181"/>
      <c r="F46" s="182"/>
      <c r="G46" s="185" t="str">
        <f t="shared" si="0"/>
        <v/>
      </c>
      <c r="H46" s="182"/>
      <c r="I46" s="182"/>
      <c r="J46" s="183"/>
      <c r="K46" s="183"/>
      <c r="L46" s="211" t="str">
        <f t="shared" si="1"/>
        <v/>
      </c>
      <c r="M46" s="6"/>
    </row>
    <row r="47" spans="1:13" x14ac:dyDescent="0.2">
      <c r="A47" s="1"/>
      <c r="B47" s="181"/>
      <c r="C47" s="184"/>
      <c r="D47" s="182"/>
      <c r="E47" s="181"/>
      <c r="F47" s="182"/>
      <c r="G47" s="185" t="str">
        <f t="shared" si="0"/>
        <v/>
      </c>
      <c r="H47" s="182"/>
      <c r="I47" s="182"/>
      <c r="J47" s="183"/>
      <c r="K47" s="183"/>
      <c r="L47" s="211" t="str">
        <f t="shared" si="1"/>
        <v/>
      </c>
      <c r="M47" s="6"/>
    </row>
    <row r="48" spans="1:13" x14ac:dyDescent="0.2">
      <c r="A48" s="1"/>
      <c r="B48" s="181"/>
      <c r="C48" s="184"/>
      <c r="D48" s="182"/>
      <c r="E48" s="181"/>
      <c r="F48" s="182"/>
      <c r="G48" s="185" t="str">
        <f t="shared" si="0"/>
        <v/>
      </c>
      <c r="H48" s="182"/>
      <c r="I48" s="182"/>
      <c r="J48" s="183"/>
      <c r="K48" s="183"/>
      <c r="L48" s="211" t="str">
        <f t="shared" si="1"/>
        <v/>
      </c>
      <c r="M48" s="6"/>
    </row>
    <row r="49" spans="1:13" x14ac:dyDescent="0.2">
      <c r="A49" s="1"/>
      <c r="B49" s="181"/>
      <c r="C49" s="184"/>
      <c r="D49" s="182"/>
      <c r="E49" s="181"/>
      <c r="F49" s="182"/>
      <c r="G49" s="185" t="str">
        <f t="shared" si="0"/>
        <v/>
      </c>
      <c r="H49" s="182"/>
      <c r="I49" s="182"/>
      <c r="J49" s="183"/>
      <c r="K49" s="183"/>
      <c r="L49" s="211" t="str">
        <f t="shared" si="1"/>
        <v/>
      </c>
      <c r="M49" s="6"/>
    </row>
    <row r="50" spans="1:13" x14ac:dyDescent="0.2">
      <c r="A50" s="1"/>
      <c r="B50" s="181"/>
      <c r="C50" s="184"/>
      <c r="D50" s="182"/>
      <c r="E50" s="181"/>
      <c r="F50" s="182"/>
      <c r="G50" s="185" t="str">
        <f t="shared" si="0"/>
        <v/>
      </c>
      <c r="H50" s="182"/>
      <c r="I50" s="182"/>
      <c r="J50" s="183"/>
      <c r="K50" s="183"/>
      <c r="L50" s="211" t="str">
        <f t="shared" si="1"/>
        <v/>
      </c>
      <c r="M50" s="6"/>
    </row>
    <row r="51" spans="1:13" x14ac:dyDescent="0.2">
      <c r="A51" s="1"/>
      <c r="B51" s="181"/>
      <c r="C51" s="184"/>
      <c r="D51" s="182"/>
      <c r="E51" s="181"/>
      <c r="F51" s="182"/>
      <c r="G51" s="185" t="str">
        <f t="shared" si="0"/>
        <v/>
      </c>
      <c r="H51" s="182"/>
      <c r="I51" s="182"/>
      <c r="J51" s="183"/>
      <c r="K51" s="183"/>
      <c r="L51" s="211" t="str">
        <f t="shared" si="1"/>
        <v/>
      </c>
      <c r="M51" s="6"/>
    </row>
    <row r="52" spans="1:13" x14ac:dyDescent="0.2">
      <c r="A52" s="1"/>
      <c r="B52" s="181"/>
      <c r="C52" s="184"/>
      <c r="D52" s="182"/>
      <c r="E52" s="181"/>
      <c r="F52" s="182"/>
      <c r="G52" s="185" t="str">
        <f t="shared" si="0"/>
        <v/>
      </c>
      <c r="H52" s="182"/>
      <c r="I52" s="182"/>
      <c r="J52" s="183"/>
      <c r="K52" s="183"/>
      <c r="L52" s="211" t="str">
        <f t="shared" si="1"/>
        <v/>
      </c>
      <c r="M52" s="6"/>
    </row>
    <row r="53" spans="1:13" x14ac:dyDescent="0.2">
      <c r="A53" s="1"/>
      <c r="B53" s="181"/>
      <c r="C53" s="184"/>
      <c r="D53" s="182"/>
      <c r="E53" s="181"/>
      <c r="F53" s="182"/>
      <c r="G53" s="185" t="str">
        <f t="shared" si="0"/>
        <v/>
      </c>
      <c r="H53" s="182"/>
      <c r="I53" s="182"/>
      <c r="J53" s="183"/>
      <c r="K53" s="183"/>
      <c r="L53" s="211" t="str">
        <f t="shared" si="1"/>
        <v/>
      </c>
      <c r="M53" s="6"/>
    </row>
    <row r="54" spans="1:13" x14ac:dyDescent="0.2">
      <c r="A54" s="1"/>
      <c r="B54" s="181"/>
      <c r="C54" s="184"/>
      <c r="D54" s="182"/>
      <c r="E54" s="181"/>
      <c r="F54" s="182"/>
      <c r="G54" s="185" t="str">
        <f t="shared" si="0"/>
        <v/>
      </c>
      <c r="H54" s="182"/>
      <c r="I54" s="182"/>
      <c r="J54" s="183"/>
      <c r="K54" s="183"/>
      <c r="L54" s="211" t="str">
        <f t="shared" si="1"/>
        <v/>
      </c>
      <c r="M54" s="6"/>
    </row>
    <row r="55" spans="1:13" x14ac:dyDescent="0.2">
      <c r="A55" s="1"/>
      <c r="B55" s="181"/>
      <c r="C55" s="184"/>
      <c r="D55" s="182"/>
      <c r="E55" s="181"/>
      <c r="F55" s="182"/>
      <c r="G55" s="185" t="str">
        <f t="shared" si="0"/>
        <v/>
      </c>
      <c r="H55" s="182"/>
      <c r="I55" s="182"/>
      <c r="J55" s="183"/>
      <c r="K55" s="183"/>
      <c r="L55" s="211" t="str">
        <f t="shared" si="1"/>
        <v/>
      </c>
      <c r="M55" s="6"/>
    </row>
    <row r="56" spans="1:13" x14ac:dyDescent="0.2">
      <c r="A56" s="1"/>
      <c r="B56" s="181"/>
      <c r="C56" s="184"/>
      <c r="D56" s="182"/>
      <c r="E56" s="181"/>
      <c r="F56" s="182"/>
      <c r="G56" s="185" t="str">
        <f t="shared" si="0"/>
        <v/>
      </c>
      <c r="H56" s="182"/>
      <c r="I56" s="182"/>
      <c r="J56" s="183"/>
      <c r="K56" s="183"/>
      <c r="L56" s="211" t="str">
        <f t="shared" si="1"/>
        <v/>
      </c>
      <c r="M56" s="6"/>
    </row>
    <row r="57" spans="1:13" x14ac:dyDescent="0.2">
      <c r="A57" s="1"/>
      <c r="B57" s="181"/>
      <c r="C57" s="184"/>
      <c r="D57" s="182"/>
      <c r="E57" s="181"/>
      <c r="F57" s="182"/>
      <c r="G57" s="185" t="str">
        <f t="shared" si="0"/>
        <v/>
      </c>
      <c r="H57" s="182"/>
      <c r="I57" s="182"/>
      <c r="J57" s="183"/>
      <c r="K57" s="183"/>
      <c r="L57" s="211" t="str">
        <f t="shared" si="1"/>
        <v/>
      </c>
      <c r="M57" s="6"/>
    </row>
    <row r="58" spans="1:13" x14ac:dyDescent="0.2">
      <c r="A58" s="1"/>
      <c r="B58" s="181"/>
      <c r="C58" s="184"/>
      <c r="D58" s="182"/>
      <c r="E58" s="181"/>
      <c r="F58" s="182"/>
      <c r="G58" s="185" t="str">
        <f t="shared" si="0"/>
        <v/>
      </c>
      <c r="H58" s="182"/>
      <c r="I58" s="182"/>
      <c r="J58" s="183"/>
      <c r="K58" s="183"/>
      <c r="L58" s="211" t="str">
        <f t="shared" si="1"/>
        <v/>
      </c>
      <c r="M58" s="6"/>
    </row>
    <row r="59" spans="1:13" x14ac:dyDescent="0.2">
      <c r="A59" s="1"/>
      <c r="B59" s="181"/>
      <c r="C59" s="184"/>
      <c r="D59" s="182"/>
      <c r="E59" s="181"/>
      <c r="F59" s="182"/>
      <c r="G59" s="185" t="str">
        <f t="shared" si="0"/>
        <v/>
      </c>
      <c r="H59" s="182"/>
      <c r="I59" s="182"/>
      <c r="J59" s="183"/>
      <c r="K59" s="183"/>
      <c r="L59" s="211" t="str">
        <f t="shared" si="1"/>
        <v/>
      </c>
      <c r="M59" s="6"/>
    </row>
    <row r="60" spans="1:13" x14ac:dyDescent="0.2">
      <c r="A60" s="1"/>
      <c r="B60" s="181"/>
      <c r="C60" s="184"/>
      <c r="D60" s="182"/>
      <c r="E60" s="181"/>
      <c r="F60" s="182"/>
      <c r="G60" s="185" t="str">
        <f t="shared" si="0"/>
        <v/>
      </c>
      <c r="H60" s="182"/>
      <c r="I60" s="182"/>
      <c r="J60" s="183"/>
      <c r="K60" s="183"/>
      <c r="L60" s="211" t="str">
        <f t="shared" si="1"/>
        <v/>
      </c>
      <c r="M60" s="6"/>
    </row>
    <row r="61" spans="1:13" x14ac:dyDescent="0.2">
      <c r="A61" s="1"/>
      <c r="B61" s="181"/>
      <c r="C61" s="184"/>
      <c r="D61" s="182"/>
      <c r="E61" s="181"/>
      <c r="F61" s="182"/>
      <c r="G61" s="185" t="str">
        <f t="shared" si="0"/>
        <v/>
      </c>
      <c r="H61" s="182"/>
      <c r="I61" s="182"/>
      <c r="J61" s="183"/>
      <c r="K61" s="183"/>
      <c r="L61" s="211" t="str">
        <f t="shared" si="1"/>
        <v/>
      </c>
      <c r="M61" s="6"/>
    </row>
    <row r="62" spans="1:13" x14ac:dyDescent="0.2">
      <c r="A62" s="1"/>
      <c r="B62" s="181"/>
      <c r="C62" s="184"/>
      <c r="D62" s="182"/>
      <c r="E62" s="181"/>
      <c r="F62" s="182"/>
      <c r="G62" s="185" t="str">
        <f t="shared" si="0"/>
        <v/>
      </c>
      <c r="H62" s="182"/>
      <c r="I62" s="182"/>
      <c r="J62" s="183"/>
      <c r="K62" s="183"/>
      <c r="L62" s="211" t="str">
        <f t="shared" si="1"/>
        <v/>
      </c>
      <c r="M62" s="6"/>
    </row>
    <row r="63" spans="1:13" x14ac:dyDescent="0.2">
      <c r="A63" s="1"/>
      <c r="B63" s="181"/>
      <c r="C63" s="184"/>
      <c r="D63" s="182"/>
      <c r="E63" s="181"/>
      <c r="F63" s="182"/>
      <c r="G63" s="185" t="str">
        <f t="shared" si="0"/>
        <v/>
      </c>
      <c r="H63" s="182"/>
      <c r="I63" s="182"/>
      <c r="J63" s="183"/>
      <c r="K63" s="183"/>
      <c r="L63" s="211" t="str">
        <f t="shared" si="1"/>
        <v/>
      </c>
      <c r="M63" s="6"/>
    </row>
    <row r="64" spans="1:13" x14ac:dyDescent="0.2">
      <c r="A64" s="1"/>
      <c r="B64" s="19" t="s">
        <v>407</v>
      </c>
      <c r="C64" s="17"/>
      <c r="D64" s="277">
        <f>SUM(D24:D63)</f>
        <v>0</v>
      </c>
      <c r="E64" s="3"/>
      <c r="F64" s="18"/>
      <c r="G64" s="18" t="s">
        <v>408</v>
      </c>
      <c r="H64" s="3"/>
      <c r="I64" s="3"/>
      <c r="J64" s="186">
        <f>SUM(J24:J63)</f>
        <v>0</v>
      </c>
      <c r="K64" s="37" t="s">
        <v>409</v>
      </c>
      <c r="L64" s="186">
        <f>SUM(L24:L63)</f>
        <v>0</v>
      </c>
      <c r="M64" s="6"/>
    </row>
    <row r="65" spans="1:13" x14ac:dyDescent="0.2">
      <c r="A65" s="1"/>
      <c r="B65" s="17"/>
      <c r="C65" s="17"/>
      <c r="D65" s="3"/>
      <c r="E65" s="3"/>
      <c r="F65" s="18"/>
      <c r="G65" s="3"/>
      <c r="H65" s="3"/>
      <c r="I65" s="3"/>
      <c r="J65" s="3"/>
      <c r="K65" s="38"/>
      <c r="L65" s="482"/>
      <c r="M65" s="220"/>
    </row>
    <row r="66" spans="1:13" ht="12" customHeight="1" x14ac:dyDescent="0.25">
      <c r="A66" s="2"/>
      <c r="B66" s="481"/>
      <c r="C66" s="481"/>
      <c r="D66" s="7"/>
      <c r="E66" s="7"/>
      <c r="F66" s="7"/>
      <c r="G66" s="7"/>
      <c r="H66" s="7"/>
      <c r="I66" s="7"/>
      <c r="J66" s="7"/>
      <c r="K66" s="39"/>
      <c r="L66" s="483"/>
      <c r="M66" s="8"/>
    </row>
    <row r="67" spans="1:13" ht="12" customHeight="1" x14ac:dyDescent="0.25">
      <c r="A67" s="25"/>
      <c r="B67" s="480"/>
      <c r="C67" s="480"/>
      <c r="D67" s="136"/>
      <c r="E67" s="136"/>
      <c r="F67" s="4"/>
      <c r="G67" s="4"/>
      <c r="H67" s="4"/>
      <c r="I67" s="4"/>
      <c r="J67" s="4"/>
      <c r="K67" s="27"/>
      <c r="L67" s="27"/>
      <c r="M67" s="5"/>
    </row>
    <row r="68" spans="1:13" ht="14.25" customHeight="1" x14ac:dyDescent="0.25">
      <c r="A68" s="1"/>
      <c r="B68" s="664" t="str">
        <f>IF(Identification!C9="","",Identification!C9)</f>
        <v>Select Council Name</v>
      </c>
      <c r="C68" s="665"/>
      <c r="D68" s="665"/>
      <c r="E68" s="666"/>
      <c r="F68" s="390"/>
      <c r="G68" s="390"/>
      <c r="H68" s="390"/>
      <c r="I68" s="390"/>
      <c r="J68" s="3"/>
      <c r="K68" s="29"/>
      <c r="L68" s="18" t="s">
        <v>454</v>
      </c>
      <c r="M68" s="197"/>
    </row>
    <row r="69" spans="1:13" ht="24" customHeight="1" x14ac:dyDescent="0.25">
      <c r="A69" s="1"/>
      <c r="B69" s="30" t="s">
        <v>881</v>
      </c>
      <c r="C69" s="30"/>
      <c r="D69" s="559"/>
      <c r="E69" s="559"/>
      <c r="F69" s="559"/>
      <c r="G69" s="559"/>
      <c r="H69" s="559"/>
      <c r="I69" s="559"/>
      <c r="J69" s="22"/>
      <c r="K69" s="31"/>
      <c r="L69" s="31"/>
      <c r="M69" s="200"/>
    </row>
    <row r="70" spans="1:13" ht="3.75" customHeight="1" x14ac:dyDescent="0.25">
      <c r="A70" s="1"/>
      <c r="B70" s="30"/>
      <c r="C70" s="30"/>
      <c r="D70" s="559"/>
      <c r="E70" s="559"/>
      <c r="F70" s="559"/>
      <c r="G70" s="559"/>
      <c r="H70" s="559"/>
      <c r="I70" s="559"/>
      <c r="J70" s="22"/>
      <c r="K70" s="31"/>
      <c r="L70" s="31"/>
      <c r="M70" s="200"/>
    </row>
    <row r="71" spans="1:13" ht="9" customHeight="1" x14ac:dyDescent="0.2">
      <c r="A71" s="1"/>
      <c r="B71" s="28"/>
      <c r="C71" s="28"/>
      <c r="D71" s="390"/>
      <c r="E71" s="390"/>
      <c r="F71" s="390"/>
      <c r="G71" s="390"/>
      <c r="H71" s="390"/>
      <c r="I71" s="390"/>
      <c r="J71" s="3"/>
      <c r="K71" s="29"/>
      <c r="L71" s="29"/>
      <c r="M71" s="197"/>
    </row>
    <row r="72" spans="1:13" ht="54" customHeight="1" x14ac:dyDescent="0.2">
      <c r="A72" s="32"/>
      <c r="B72" s="651" t="s">
        <v>882</v>
      </c>
      <c r="C72" s="652"/>
      <c r="D72" s="192" t="s">
        <v>380</v>
      </c>
      <c r="E72" s="192" t="s">
        <v>391</v>
      </c>
      <c r="F72" s="192" t="s">
        <v>392</v>
      </c>
      <c r="G72" s="192" t="s">
        <v>393</v>
      </c>
      <c r="H72" s="192" t="s">
        <v>394</v>
      </c>
      <c r="I72" s="192" t="s">
        <v>382</v>
      </c>
      <c r="J72" s="189" t="s">
        <v>876</v>
      </c>
      <c r="K72" s="191" t="s">
        <v>395</v>
      </c>
      <c r="L72" s="423" t="s">
        <v>878</v>
      </c>
      <c r="M72" s="36"/>
    </row>
    <row r="73" spans="1:13" x14ac:dyDescent="0.2">
      <c r="A73" s="1"/>
      <c r="B73" s="643"/>
      <c r="C73" s="644"/>
      <c r="D73" s="182"/>
      <c r="E73" s="181"/>
      <c r="F73" s="182"/>
      <c r="G73" s="185" t="str">
        <f t="shared" ref="G73:G101" si="2">IF(F73="","",D73*F73/L73)</f>
        <v/>
      </c>
      <c r="H73" s="182"/>
      <c r="I73" s="182"/>
      <c r="J73" s="183"/>
      <c r="K73" s="183"/>
      <c r="L73" s="211" t="str">
        <f t="shared" ref="L73:L101" si="3">IF(B73="","",IF(F73&lt;&gt;"",F73*D73+J73*(E73/100),(J73-K73)*(E73/100)+H73*I73))</f>
        <v/>
      </c>
      <c r="M73" s="6"/>
    </row>
    <row r="74" spans="1:13" x14ac:dyDescent="0.2">
      <c r="A74" s="1"/>
      <c r="B74" s="643"/>
      <c r="C74" s="644"/>
      <c r="D74" s="182"/>
      <c r="E74" s="181"/>
      <c r="F74" s="182"/>
      <c r="G74" s="185" t="str">
        <f t="shared" si="2"/>
        <v/>
      </c>
      <c r="H74" s="182"/>
      <c r="I74" s="182"/>
      <c r="J74" s="183"/>
      <c r="K74" s="183"/>
      <c r="L74" s="211" t="str">
        <f t="shared" si="3"/>
        <v/>
      </c>
      <c r="M74" s="6"/>
    </row>
    <row r="75" spans="1:13" x14ac:dyDescent="0.2">
      <c r="A75" s="1"/>
      <c r="B75" s="643"/>
      <c r="C75" s="644"/>
      <c r="D75" s="182"/>
      <c r="E75" s="181"/>
      <c r="F75" s="182"/>
      <c r="G75" s="185" t="str">
        <f t="shared" si="2"/>
        <v/>
      </c>
      <c r="H75" s="182"/>
      <c r="I75" s="182"/>
      <c r="J75" s="183"/>
      <c r="K75" s="183"/>
      <c r="L75" s="211" t="str">
        <f t="shared" si="3"/>
        <v/>
      </c>
      <c r="M75" s="6"/>
    </row>
    <row r="76" spans="1:13" x14ac:dyDescent="0.2">
      <c r="A76" s="1"/>
      <c r="B76" s="643"/>
      <c r="C76" s="644"/>
      <c r="D76" s="182"/>
      <c r="E76" s="181"/>
      <c r="F76" s="182"/>
      <c r="G76" s="185" t="str">
        <f t="shared" si="2"/>
        <v/>
      </c>
      <c r="H76" s="182"/>
      <c r="I76" s="182"/>
      <c r="J76" s="183"/>
      <c r="K76" s="183"/>
      <c r="L76" s="211" t="str">
        <f t="shared" si="3"/>
        <v/>
      </c>
      <c r="M76" s="6"/>
    </row>
    <row r="77" spans="1:13" x14ac:dyDescent="0.2">
      <c r="A77" s="1"/>
      <c r="B77" s="643"/>
      <c r="C77" s="644"/>
      <c r="D77" s="182"/>
      <c r="E77" s="181"/>
      <c r="F77" s="182"/>
      <c r="G77" s="185" t="str">
        <f t="shared" si="2"/>
        <v/>
      </c>
      <c r="H77" s="182"/>
      <c r="I77" s="182"/>
      <c r="J77" s="183"/>
      <c r="K77" s="183"/>
      <c r="L77" s="211" t="str">
        <f t="shared" si="3"/>
        <v/>
      </c>
      <c r="M77" s="6"/>
    </row>
    <row r="78" spans="1:13" x14ac:dyDescent="0.2">
      <c r="A78" s="1"/>
      <c r="B78" s="643"/>
      <c r="C78" s="644"/>
      <c r="D78" s="182"/>
      <c r="E78" s="181"/>
      <c r="F78" s="182"/>
      <c r="G78" s="185" t="str">
        <f t="shared" si="2"/>
        <v/>
      </c>
      <c r="H78" s="182"/>
      <c r="I78" s="182"/>
      <c r="J78" s="183"/>
      <c r="K78" s="183"/>
      <c r="L78" s="211" t="str">
        <f t="shared" si="3"/>
        <v/>
      </c>
      <c r="M78" s="6"/>
    </row>
    <row r="79" spans="1:13" x14ac:dyDescent="0.2">
      <c r="A79" s="1"/>
      <c r="B79" s="643"/>
      <c r="C79" s="644"/>
      <c r="D79" s="182"/>
      <c r="E79" s="181"/>
      <c r="F79" s="182"/>
      <c r="G79" s="185" t="str">
        <f t="shared" si="2"/>
        <v/>
      </c>
      <c r="H79" s="182"/>
      <c r="I79" s="182"/>
      <c r="J79" s="183"/>
      <c r="K79" s="183"/>
      <c r="L79" s="211" t="str">
        <f t="shared" si="3"/>
        <v/>
      </c>
      <c r="M79" s="6"/>
    </row>
    <row r="80" spans="1:13" x14ac:dyDescent="0.2">
      <c r="A80" s="1"/>
      <c r="B80" s="643"/>
      <c r="C80" s="644"/>
      <c r="D80" s="182"/>
      <c r="E80" s="181"/>
      <c r="F80" s="182"/>
      <c r="G80" s="185" t="str">
        <f t="shared" si="2"/>
        <v/>
      </c>
      <c r="H80" s="182"/>
      <c r="I80" s="182"/>
      <c r="J80" s="183"/>
      <c r="K80" s="183"/>
      <c r="L80" s="211" t="str">
        <f t="shared" si="3"/>
        <v/>
      </c>
      <c r="M80" s="6"/>
    </row>
    <row r="81" spans="1:13" x14ac:dyDescent="0.2">
      <c r="A81" s="1"/>
      <c r="B81" s="643"/>
      <c r="C81" s="644"/>
      <c r="D81" s="182"/>
      <c r="E81" s="181"/>
      <c r="F81" s="182"/>
      <c r="G81" s="185" t="str">
        <f t="shared" si="2"/>
        <v/>
      </c>
      <c r="H81" s="182"/>
      <c r="I81" s="182"/>
      <c r="J81" s="183"/>
      <c r="K81" s="183"/>
      <c r="L81" s="211" t="str">
        <f t="shared" si="3"/>
        <v/>
      </c>
      <c r="M81" s="6"/>
    </row>
    <row r="82" spans="1:13" x14ac:dyDescent="0.2">
      <c r="A82" s="1"/>
      <c r="B82" s="643"/>
      <c r="C82" s="644"/>
      <c r="D82" s="182"/>
      <c r="E82" s="181"/>
      <c r="F82" s="182"/>
      <c r="G82" s="185" t="str">
        <f t="shared" si="2"/>
        <v/>
      </c>
      <c r="H82" s="182"/>
      <c r="I82" s="182"/>
      <c r="J82" s="183"/>
      <c r="K82" s="183"/>
      <c r="L82" s="211" t="str">
        <f t="shared" si="3"/>
        <v/>
      </c>
      <c r="M82" s="6"/>
    </row>
    <row r="83" spans="1:13" x14ac:dyDescent="0.2">
      <c r="A83" s="1"/>
      <c r="B83" s="643"/>
      <c r="C83" s="644"/>
      <c r="D83" s="182"/>
      <c r="E83" s="181"/>
      <c r="F83" s="182"/>
      <c r="G83" s="185" t="str">
        <f t="shared" si="2"/>
        <v/>
      </c>
      <c r="H83" s="182"/>
      <c r="I83" s="182"/>
      <c r="J83" s="183"/>
      <c r="K83" s="183"/>
      <c r="L83" s="211" t="str">
        <f t="shared" si="3"/>
        <v/>
      </c>
      <c r="M83" s="6"/>
    </row>
    <row r="84" spans="1:13" x14ac:dyDescent="0.2">
      <c r="A84" s="1"/>
      <c r="B84" s="643"/>
      <c r="C84" s="644"/>
      <c r="D84" s="182"/>
      <c r="E84" s="181"/>
      <c r="F84" s="182"/>
      <c r="G84" s="185" t="str">
        <f t="shared" si="2"/>
        <v/>
      </c>
      <c r="H84" s="182"/>
      <c r="I84" s="182"/>
      <c r="J84" s="183"/>
      <c r="K84" s="183"/>
      <c r="L84" s="211" t="str">
        <f t="shared" si="3"/>
        <v/>
      </c>
      <c r="M84" s="6"/>
    </row>
    <row r="85" spans="1:13" x14ac:dyDescent="0.2">
      <c r="A85" s="1"/>
      <c r="B85" s="643"/>
      <c r="C85" s="644"/>
      <c r="D85" s="182"/>
      <c r="E85" s="181"/>
      <c r="F85" s="182"/>
      <c r="G85" s="185" t="str">
        <f t="shared" si="2"/>
        <v/>
      </c>
      <c r="H85" s="182"/>
      <c r="I85" s="182"/>
      <c r="J85" s="183"/>
      <c r="K85" s="183"/>
      <c r="L85" s="211" t="str">
        <f t="shared" si="3"/>
        <v/>
      </c>
      <c r="M85" s="6"/>
    </row>
    <row r="86" spans="1:13" x14ac:dyDescent="0.2">
      <c r="A86" s="1"/>
      <c r="B86" s="643"/>
      <c r="C86" s="644"/>
      <c r="D86" s="182"/>
      <c r="E86" s="181"/>
      <c r="F86" s="182"/>
      <c r="G86" s="185" t="str">
        <f t="shared" si="2"/>
        <v/>
      </c>
      <c r="H86" s="182"/>
      <c r="I86" s="182"/>
      <c r="J86" s="183"/>
      <c r="K86" s="183"/>
      <c r="L86" s="211" t="str">
        <f t="shared" si="3"/>
        <v/>
      </c>
      <c r="M86" s="6"/>
    </row>
    <row r="87" spans="1:13" x14ac:dyDescent="0.2">
      <c r="A87" s="1"/>
      <c r="B87" s="643"/>
      <c r="C87" s="644"/>
      <c r="D87" s="182"/>
      <c r="E87" s="181"/>
      <c r="F87" s="182"/>
      <c r="G87" s="185" t="str">
        <f t="shared" si="2"/>
        <v/>
      </c>
      <c r="H87" s="182"/>
      <c r="I87" s="182"/>
      <c r="J87" s="183"/>
      <c r="K87" s="183"/>
      <c r="L87" s="211" t="str">
        <f t="shared" si="3"/>
        <v/>
      </c>
      <c r="M87" s="6"/>
    </row>
    <row r="88" spans="1:13" x14ac:dyDescent="0.2">
      <c r="A88" s="1"/>
      <c r="B88" s="643"/>
      <c r="C88" s="644"/>
      <c r="D88" s="182"/>
      <c r="E88" s="181"/>
      <c r="F88" s="182"/>
      <c r="G88" s="185" t="str">
        <f t="shared" si="2"/>
        <v/>
      </c>
      <c r="H88" s="182"/>
      <c r="I88" s="182"/>
      <c r="J88" s="183"/>
      <c r="K88" s="183"/>
      <c r="L88" s="211" t="str">
        <f t="shared" si="3"/>
        <v/>
      </c>
      <c r="M88" s="6"/>
    </row>
    <row r="89" spans="1:13" x14ac:dyDescent="0.2">
      <c r="A89" s="1"/>
      <c r="B89" s="643"/>
      <c r="C89" s="644"/>
      <c r="D89" s="182"/>
      <c r="E89" s="181"/>
      <c r="F89" s="182"/>
      <c r="G89" s="185" t="str">
        <f t="shared" si="2"/>
        <v/>
      </c>
      <c r="H89" s="182"/>
      <c r="I89" s="182"/>
      <c r="J89" s="183"/>
      <c r="K89" s="183"/>
      <c r="L89" s="211" t="str">
        <f t="shared" si="3"/>
        <v/>
      </c>
      <c r="M89" s="6"/>
    </row>
    <row r="90" spans="1:13" x14ac:dyDescent="0.2">
      <c r="A90" s="1"/>
      <c r="B90" s="643"/>
      <c r="C90" s="644"/>
      <c r="D90" s="182"/>
      <c r="E90" s="181"/>
      <c r="F90" s="182"/>
      <c r="G90" s="185" t="str">
        <f t="shared" si="2"/>
        <v/>
      </c>
      <c r="H90" s="182"/>
      <c r="I90" s="182"/>
      <c r="J90" s="183"/>
      <c r="K90" s="183"/>
      <c r="L90" s="211" t="str">
        <f t="shared" si="3"/>
        <v/>
      </c>
      <c r="M90" s="6"/>
    </row>
    <row r="91" spans="1:13" x14ac:dyDescent="0.2">
      <c r="A91" s="1"/>
      <c r="B91" s="643"/>
      <c r="C91" s="644"/>
      <c r="D91" s="182"/>
      <c r="E91" s="181"/>
      <c r="F91" s="182"/>
      <c r="G91" s="185" t="str">
        <f t="shared" si="2"/>
        <v/>
      </c>
      <c r="H91" s="182"/>
      <c r="I91" s="182"/>
      <c r="J91" s="183"/>
      <c r="K91" s="183"/>
      <c r="L91" s="211" t="str">
        <f t="shared" si="3"/>
        <v/>
      </c>
      <c r="M91" s="6"/>
    </row>
    <row r="92" spans="1:13" x14ac:dyDescent="0.2">
      <c r="A92" s="1"/>
      <c r="B92" s="643"/>
      <c r="C92" s="644"/>
      <c r="D92" s="182"/>
      <c r="E92" s="181"/>
      <c r="F92" s="182"/>
      <c r="G92" s="185" t="str">
        <f t="shared" si="2"/>
        <v/>
      </c>
      <c r="H92" s="182"/>
      <c r="I92" s="182"/>
      <c r="J92" s="183"/>
      <c r="K92" s="183"/>
      <c r="L92" s="211" t="str">
        <f t="shared" si="3"/>
        <v/>
      </c>
      <c r="M92" s="6"/>
    </row>
    <row r="93" spans="1:13" x14ac:dyDescent="0.2">
      <c r="A93" s="1"/>
      <c r="B93" s="643"/>
      <c r="C93" s="644"/>
      <c r="D93" s="182"/>
      <c r="E93" s="181"/>
      <c r="F93" s="182"/>
      <c r="G93" s="185" t="str">
        <f t="shared" si="2"/>
        <v/>
      </c>
      <c r="H93" s="182"/>
      <c r="I93" s="182"/>
      <c r="J93" s="183"/>
      <c r="K93" s="183"/>
      <c r="L93" s="211" t="str">
        <f t="shared" si="3"/>
        <v/>
      </c>
      <c r="M93" s="6"/>
    </row>
    <row r="94" spans="1:13" x14ac:dyDescent="0.2">
      <c r="A94" s="1"/>
      <c r="B94" s="643"/>
      <c r="C94" s="644"/>
      <c r="D94" s="182"/>
      <c r="E94" s="181"/>
      <c r="F94" s="182"/>
      <c r="G94" s="185" t="str">
        <f t="shared" si="2"/>
        <v/>
      </c>
      <c r="H94" s="182"/>
      <c r="I94" s="182"/>
      <c r="J94" s="183"/>
      <c r="K94" s="183"/>
      <c r="L94" s="211" t="str">
        <f t="shared" si="3"/>
        <v/>
      </c>
      <c r="M94" s="6"/>
    </row>
    <row r="95" spans="1:13" x14ac:dyDescent="0.2">
      <c r="A95" s="1"/>
      <c r="B95" s="643"/>
      <c r="C95" s="644"/>
      <c r="D95" s="182"/>
      <c r="E95" s="181"/>
      <c r="F95" s="182"/>
      <c r="G95" s="185" t="str">
        <f t="shared" si="2"/>
        <v/>
      </c>
      <c r="H95" s="182"/>
      <c r="I95" s="182"/>
      <c r="J95" s="183"/>
      <c r="K95" s="183"/>
      <c r="L95" s="211" t="str">
        <f t="shared" si="3"/>
        <v/>
      </c>
      <c r="M95" s="6"/>
    </row>
    <row r="96" spans="1:13" x14ac:dyDescent="0.2">
      <c r="A96" s="1"/>
      <c r="B96" s="643"/>
      <c r="C96" s="644"/>
      <c r="D96" s="182"/>
      <c r="E96" s="181"/>
      <c r="F96" s="182"/>
      <c r="G96" s="185" t="str">
        <f t="shared" si="2"/>
        <v/>
      </c>
      <c r="H96" s="182"/>
      <c r="I96" s="182"/>
      <c r="J96" s="183"/>
      <c r="K96" s="183"/>
      <c r="L96" s="211" t="str">
        <f t="shared" si="3"/>
        <v/>
      </c>
      <c r="M96" s="6"/>
    </row>
    <row r="97" spans="1:13" x14ac:dyDescent="0.2">
      <c r="A97" s="1"/>
      <c r="B97" s="643"/>
      <c r="C97" s="644"/>
      <c r="D97" s="182"/>
      <c r="E97" s="181"/>
      <c r="F97" s="182"/>
      <c r="G97" s="185" t="str">
        <f t="shared" si="2"/>
        <v/>
      </c>
      <c r="H97" s="182"/>
      <c r="I97" s="182"/>
      <c r="J97" s="183"/>
      <c r="K97" s="183"/>
      <c r="L97" s="211" t="str">
        <f t="shared" si="3"/>
        <v/>
      </c>
      <c r="M97" s="6"/>
    </row>
    <row r="98" spans="1:13" x14ac:dyDescent="0.2">
      <c r="A98" s="1"/>
      <c r="B98" s="643"/>
      <c r="C98" s="644"/>
      <c r="D98" s="182"/>
      <c r="E98" s="181"/>
      <c r="F98" s="182"/>
      <c r="G98" s="185" t="str">
        <f t="shared" si="2"/>
        <v/>
      </c>
      <c r="H98" s="182"/>
      <c r="I98" s="182"/>
      <c r="J98" s="183"/>
      <c r="K98" s="183"/>
      <c r="L98" s="211" t="str">
        <f t="shared" si="3"/>
        <v/>
      </c>
      <c r="M98" s="6"/>
    </row>
    <row r="99" spans="1:13" x14ac:dyDescent="0.2">
      <c r="A99" s="1"/>
      <c r="B99" s="643"/>
      <c r="C99" s="644"/>
      <c r="D99" s="182"/>
      <c r="E99" s="181"/>
      <c r="F99" s="182"/>
      <c r="G99" s="185" t="str">
        <f t="shared" si="2"/>
        <v/>
      </c>
      <c r="H99" s="182"/>
      <c r="I99" s="182"/>
      <c r="J99" s="183"/>
      <c r="K99" s="183"/>
      <c r="L99" s="211" t="str">
        <f t="shared" si="3"/>
        <v/>
      </c>
      <c r="M99" s="6"/>
    </row>
    <row r="100" spans="1:13" x14ac:dyDescent="0.2">
      <c r="A100" s="1"/>
      <c r="B100" s="643"/>
      <c r="C100" s="644"/>
      <c r="D100" s="182"/>
      <c r="E100" s="181"/>
      <c r="F100" s="182"/>
      <c r="G100" s="185" t="str">
        <f t="shared" si="2"/>
        <v/>
      </c>
      <c r="H100" s="182"/>
      <c r="I100" s="182"/>
      <c r="J100" s="183"/>
      <c r="K100" s="183"/>
      <c r="L100" s="211" t="str">
        <f t="shared" si="3"/>
        <v/>
      </c>
      <c r="M100" s="6"/>
    </row>
    <row r="101" spans="1:13" x14ac:dyDescent="0.2">
      <c r="A101" s="1"/>
      <c r="B101" s="643"/>
      <c r="C101" s="644"/>
      <c r="D101" s="182"/>
      <c r="E101" s="181"/>
      <c r="F101" s="182"/>
      <c r="G101" s="185" t="str">
        <f t="shared" si="2"/>
        <v/>
      </c>
      <c r="H101" s="182"/>
      <c r="I101" s="182"/>
      <c r="J101" s="183"/>
      <c r="K101" s="183"/>
      <c r="L101" s="211" t="str">
        <f t="shared" si="3"/>
        <v/>
      </c>
      <c r="M101" s="6"/>
    </row>
    <row r="102" spans="1:13" x14ac:dyDescent="0.2">
      <c r="A102" s="1"/>
      <c r="B102" s="17"/>
      <c r="C102" s="17"/>
      <c r="D102" s="3"/>
      <c r="E102" s="3"/>
      <c r="F102" s="18"/>
      <c r="G102" s="3"/>
      <c r="H102" s="3"/>
      <c r="I102" s="3"/>
      <c r="J102" s="38"/>
      <c r="K102" s="37" t="s">
        <v>409</v>
      </c>
      <c r="L102" s="186">
        <f>SUM(L73:L101)</f>
        <v>0</v>
      </c>
      <c r="M102" s="6"/>
    </row>
    <row r="103" spans="1:13" ht="8.1" customHeight="1" x14ac:dyDescent="0.2">
      <c r="A103" s="2"/>
      <c r="B103" s="201"/>
      <c r="C103" s="201"/>
      <c r="D103" s="7"/>
      <c r="E103" s="7"/>
      <c r="F103" s="15"/>
      <c r="G103" s="7"/>
      <c r="H103" s="7"/>
      <c r="I103" s="7"/>
      <c r="J103" s="7"/>
      <c r="K103" s="218"/>
      <c r="L103" s="203"/>
      <c r="M103" s="219"/>
    </row>
    <row r="104" spans="1:13" ht="18" x14ac:dyDescent="0.25">
      <c r="A104" s="25"/>
      <c r="B104" s="26"/>
      <c r="C104" s="26"/>
      <c r="D104" s="4"/>
      <c r="E104" s="4"/>
      <c r="F104" s="4"/>
      <c r="G104" s="4"/>
      <c r="H104" s="4"/>
      <c r="I104" s="4"/>
      <c r="J104" s="4"/>
      <c r="K104" s="27"/>
      <c r="L104" s="27"/>
      <c r="M104" s="5"/>
    </row>
    <row r="105" spans="1:13" ht="15" customHeight="1" x14ac:dyDescent="0.25">
      <c r="A105" s="1"/>
      <c r="B105" s="645" t="str">
        <f>IF(Identification!C9="","",Identification!C9)</f>
        <v>Select Council Name</v>
      </c>
      <c r="C105" s="646"/>
      <c r="D105" s="646"/>
      <c r="E105" s="647"/>
      <c r="F105" s="390"/>
      <c r="G105" s="390"/>
      <c r="H105" s="390"/>
      <c r="I105" s="390"/>
      <c r="J105" s="3"/>
      <c r="K105" s="29"/>
      <c r="L105" s="18" t="s">
        <v>454</v>
      </c>
      <c r="M105" s="197"/>
    </row>
    <row r="106" spans="1:13" ht="24" customHeight="1" x14ac:dyDescent="0.25">
      <c r="A106" s="1"/>
      <c r="B106" s="30" t="s">
        <v>883</v>
      </c>
      <c r="C106" s="30"/>
      <c r="D106" s="559"/>
      <c r="E106" s="559"/>
      <c r="F106" s="559"/>
      <c r="G106" s="559"/>
      <c r="H106" s="559"/>
      <c r="I106" s="559"/>
      <c r="J106" s="22"/>
      <c r="K106" s="31"/>
      <c r="L106" s="31"/>
      <c r="M106" s="200"/>
    </row>
    <row r="107" spans="1:13" ht="7.5" customHeight="1" x14ac:dyDescent="0.25">
      <c r="A107" s="1"/>
      <c r="B107" s="30"/>
      <c r="C107" s="30"/>
      <c r="D107" s="559"/>
      <c r="E107" s="559"/>
      <c r="F107" s="559"/>
      <c r="G107" s="559"/>
      <c r="H107" s="559"/>
      <c r="I107" s="559"/>
      <c r="J107" s="22"/>
      <c r="K107" s="31"/>
      <c r="L107" s="31"/>
      <c r="M107" s="200"/>
    </row>
    <row r="108" spans="1:13" x14ac:dyDescent="0.2">
      <c r="A108" s="1"/>
      <c r="B108" s="28"/>
      <c r="C108" s="28"/>
      <c r="D108" s="390"/>
      <c r="E108" s="390"/>
      <c r="F108" s="390"/>
      <c r="G108" s="390"/>
      <c r="H108" s="390"/>
      <c r="I108" s="390"/>
      <c r="J108" s="3"/>
      <c r="K108" s="29"/>
      <c r="L108" s="29"/>
      <c r="M108" s="197"/>
    </row>
    <row r="109" spans="1:13" ht="63.75" customHeight="1" x14ac:dyDescent="0.2">
      <c r="A109" s="32"/>
      <c r="B109" s="651" t="s">
        <v>884</v>
      </c>
      <c r="C109" s="655"/>
      <c r="D109" s="655"/>
      <c r="E109" s="655"/>
      <c r="F109" s="655"/>
      <c r="G109" s="655"/>
      <c r="H109" s="655"/>
      <c r="I109" s="652"/>
      <c r="J109" s="206" t="s">
        <v>410</v>
      </c>
      <c r="K109" s="192" t="s">
        <v>411</v>
      </c>
      <c r="L109" s="423" t="s">
        <v>878</v>
      </c>
      <c r="M109" s="6"/>
    </row>
    <row r="110" spans="1:13" x14ac:dyDescent="0.2">
      <c r="A110" s="1"/>
      <c r="B110" s="648"/>
      <c r="C110" s="649"/>
      <c r="D110" s="649"/>
      <c r="E110" s="649"/>
      <c r="F110" s="649"/>
      <c r="G110" s="649"/>
      <c r="H110" s="649"/>
      <c r="I110" s="650"/>
      <c r="J110" s="294"/>
      <c r="K110" s="294"/>
      <c r="L110" s="212" t="str">
        <f>IF(B110="","",J110*K110)</f>
        <v/>
      </c>
      <c r="M110" s="6"/>
    </row>
    <row r="111" spans="1:13" x14ac:dyDescent="0.2">
      <c r="A111" s="1"/>
      <c r="B111" s="648"/>
      <c r="C111" s="649"/>
      <c r="D111" s="649"/>
      <c r="E111" s="649"/>
      <c r="F111" s="649"/>
      <c r="G111" s="649"/>
      <c r="H111" s="649"/>
      <c r="I111" s="650"/>
      <c r="J111" s="294"/>
      <c r="K111" s="294"/>
      <c r="L111" s="212" t="str">
        <f t="shared" ref="L111:L129" si="4">IF(B111="","",J111*K111)</f>
        <v/>
      </c>
      <c r="M111" s="6"/>
    </row>
    <row r="112" spans="1:13" x14ac:dyDescent="0.2">
      <c r="A112" s="1"/>
      <c r="B112" s="648"/>
      <c r="C112" s="649"/>
      <c r="D112" s="649"/>
      <c r="E112" s="649"/>
      <c r="F112" s="649"/>
      <c r="G112" s="649"/>
      <c r="H112" s="649"/>
      <c r="I112" s="650"/>
      <c r="J112" s="294"/>
      <c r="K112" s="294"/>
      <c r="L112" s="212" t="str">
        <f t="shared" si="4"/>
        <v/>
      </c>
      <c r="M112" s="6"/>
    </row>
    <row r="113" spans="1:13" x14ac:dyDescent="0.2">
      <c r="A113" s="1"/>
      <c r="B113" s="648"/>
      <c r="C113" s="649"/>
      <c r="D113" s="649"/>
      <c r="E113" s="649"/>
      <c r="F113" s="649"/>
      <c r="G113" s="649"/>
      <c r="H113" s="649"/>
      <c r="I113" s="650"/>
      <c r="J113" s="294"/>
      <c r="K113" s="294"/>
      <c r="L113" s="212" t="str">
        <f t="shared" si="4"/>
        <v/>
      </c>
      <c r="M113" s="6"/>
    </row>
    <row r="114" spans="1:13" x14ac:dyDescent="0.2">
      <c r="A114" s="1"/>
      <c r="B114" s="648"/>
      <c r="C114" s="649"/>
      <c r="D114" s="649"/>
      <c r="E114" s="649"/>
      <c r="F114" s="649"/>
      <c r="G114" s="649"/>
      <c r="H114" s="649"/>
      <c r="I114" s="650"/>
      <c r="J114" s="294"/>
      <c r="K114" s="294"/>
      <c r="L114" s="212" t="str">
        <f t="shared" si="4"/>
        <v/>
      </c>
      <c r="M114" s="6"/>
    </row>
    <row r="115" spans="1:13" x14ac:dyDescent="0.2">
      <c r="A115" s="1"/>
      <c r="B115" s="648"/>
      <c r="C115" s="649"/>
      <c r="D115" s="649"/>
      <c r="E115" s="649"/>
      <c r="F115" s="649"/>
      <c r="G115" s="649"/>
      <c r="H115" s="649"/>
      <c r="I115" s="650"/>
      <c r="J115" s="294"/>
      <c r="K115" s="294"/>
      <c r="L115" s="212" t="str">
        <f t="shared" si="4"/>
        <v/>
      </c>
      <c r="M115" s="6"/>
    </row>
    <row r="116" spans="1:13" x14ac:dyDescent="0.2">
      <c r="A116" s="1"/>
      <c r="B116" s="429"/>
      <c r="C116" s="430"/>
      <c r="D116" s="430"/>
      <c r="E116" s="430"/>
      <c r="F116" s="430"/>
      <c r="G116" s="430"/>
      <c r="H116" s="430"/>
      <c r="I116" s="431"/>
      <c r="J116" s="294"/>
      <c r="K116" s="294"/>
      <c r="L116" s="212" t="str">
        <f t="shared" si="4"/>
        <v/>
      </c>
      <c r="M116" s="6"/>
    </row>
    <row r="117" spans="1:13" x14ac:dyDescent="0.2">
      <c r="A117" s="1"/>
      <c r="B117" s="648"/>
      <c r="C117" s="649"/>
      <c r="D117" s="649"/>
      <c r="E117" s="649"/>
      <c r="F117" s="649"/>
      <c r="G117" s="649"/>
      <c r="H117" s="649"/>
      <c r="I117" s="650"/>
      <c r="J117" s="294"/>
      <c r="K117" s="294"/>
      <c r="L117" s="212" t="str">
        <f t="shared" si="4"/>
        <v/>
      </c>
      <c r="M117" s="6"/>
    </row>
    <row r="118" spans="1:13" x14ac:dyDescent="0.2">
      <c r="A118" s="1"/>
      <c r="B118" s="648"/>
      <c r="C118" s="649"/>
      <c r="D118" s="649"/>
      <c r="E118" s="649"/>
      <c r="F118" s="649"/>
      <c r="G118" s="649"/>
      <c r="H118" s="649"/>
      <c r="I118" s="650"/>
      <c r="J118" s="294"/>
      <c r="K118" s="294"/>
      <c r="L118" s="212" t="str">
        <f t="shared" si="4"/>
        <v/>
      </c>
      <c r="M118" s="6"/>
    </row>
    <row r="119" spans="1:13" x14ac:dyDescent="0.2">
      <c r="A119" s="1"/>
      <c r="B119" s="648"/>
      <c r="C119" s="649"/>
      <c r="D119" s="649"/>
      <c r="E119" s="649"/>
      <c r="F119" s="649"/>
      <c r="G119" s="649"/>
      <c r="H119" s="649"/>
      <c r="I119" s="650"/>
      <c r="J119" s="294"/>
      <c r="K119" s="294"/>
      <c r="L119" s="212" t="str">
        <f t="shared" si="4"/>
        <v/>
      </c>
      <c r="M119" s="6"/>
    </row>
    <row r="120" spans="1:13" x14ac:dyDescent="0.2">
      <c r="A120" s="1"/>
      <c r="B120" s="648"/>
      <c r="C120" s="649"/>
      <c r="D120" s="649"/>
      <c r="E120" s="649"/>
      <c r="F120" s="649"/>
      <c r="G120" s="649"/>
      <c r="H120" s="649"/>
      <c r="I120" s="650"/>
      <c r="J120" s="294"/>
      <c r="K120" s="294"/>
      <c r="L120" s="212" t="str">
        <f t="shared" si="4"/>
        <v/>
      </c>
      <c r="M120" s="6"/>
    </row>
    <row r="121" spans="1:13" x14ac:dyDescent="0.2">
      <c r="A121" s="1"/>
      <c r="B121" s="648"/>
      <c r="C121" s="649"/>
      <c r="D121" s="649"/>
      <c r="E121" s="649"/>
      <c r="F121" s="649"/>
      <c r="G121" s="649"/>
      <c r="H121" s="649"/>
      <c r="I121" s="650"/>
      <c r="J121" s="294"/>
      <c r="K121" s="294"/>
      <c r="L121" s="212" t="str">
        <f>IF(B122="","",J122*K122)</f>
        <v/>
      </c>
      <c r="M121" s="6"/>
    </row>
    <row r="122" spans="1:13" x14ac:dyDescent="0.2">
      <c r="A122" s="1"/>
      <c r="B122" s="648"/>
      <c r="C122" s="649"/>
      <c r="D122" s="649"/>
      <c r="E122" s="649"/>
      <c r="F122" s="649"/>
      <c r="G122" s="649"/>
      <c r="H122" s="649"/>
      <c r="I122" s="650"/>
      <c r="J122" s="294"/>
      <c r="K122" s="294"/>
      <c r="L122" s="212" t="str">
        <f t="shared" si="4"/>
        <v/>
      </c>
      <c r="M122" s="6"/>
    </row>
    <row r="123" spans="1:13" x14ac:dyDescent="0.2">
      <c r="A123" s="1"/>
      <c r="B123" s="648"/>
      <c r="C123" s="649"/>
      <c r="D123" s="649"/>
      <c r="E123" s="649"/>
      <c r="F123" s="649"/>
      <c r="G123" s="649"/>
      <c r="H123" s="649"/>
      <c r="I123" s="650"/>
      <c r="J123" s="294"/>
      <c r="K123" s="294"/>
      <c r="L123" s="212" t="str">
        <f t="shared" si="4"/>
        <v/>
      </c>
      <c r="M123" s="6"/>
    </row>
    <row r="124" spans="1:13" x14ac:dyDescent="0.2">
      <c r="A124" s="1"/>
      <c r="B124" s="648"/>
      <c r="C124" s="649"/>
      <c r="D124" s="649"/>
      <c r="E124" s="649"/>
      <c r="F124" s="649"/>
      <c r="G124" s="649"/>
      <c r="H124" s="649"/>
      <c r="I124" s="650"/>
      <c r="J124" s="294"/>
      <c r="K124" s="294"/>
      <c r="L124" s="212" t="str">
        <f t="shared" si="4"/>
        <v/>
      </c>
      <c r="M124" s="6"/>
    </row>
    <row r="125" spans="1:13" x14ac:dyDescent="0.2">
      <c r="A125" s="1"/>
      <c r="B125" s="648"/>
      <c r="C125" s="649"/>
      <c r="D125" s="649"/>
      <c r="E125" s="649"/>
      <c r="F125" s="649"/>
      <c r="G125" s="649"/>
      <c r="H125" s="649"/>
      <c r="I125" s="650"/>
      <c r="J125" s="294"/>
      <c r="K125" s="294"/>
      <c r="L125" s="212" t="str">
        <f t="shared" si="4"/>
        <v/>
      </c>
      <c r="M125" s="6"/>
    </row>
    <row r="126" spans="1:13" x14ac:dyDescent="0.2">
      <c r="A126" s="1"/>
      <c r="B126" s="648"/>
      <c r="C126" s="649"/>
      <c r="D126" s="649"/>
      <c r="E126" s="649"/>
      <c r="F126" s="649"/>
      <c r="G126" s="649"/>
      <c r="H126" s="649"/>
      <c r="I126" s="650"/>
      <c r="J126" s="294"/>
      <c r="K126" s="294"/>
      <c r="L126" s="212" t="str">
        <f t="shared" si="4"/>
        <v/>
      </c>
      <c r="M126" s="6"/>
    </row>
    <row r="127" spans="1:13" x14ac:dyDescent="0.2">
      <c r="A127" s="1"/>
      <c r="B127" s="648"/>
      <c r="C127" s="649"/>
      <c r="D127" s="649"/>
      <c r="E127" s="649"/>
      <c r="F127" s="649"/>
      <c r="G127" s="649"/>
      <c r="H127" s="649"/>
      <c r="I127" s="650"/>
      <c r="J127" s="294"/>
      <c r="K127" s="294"/>
      <c r="L127" s="212" t="str">
        <f t="shared" si="4"/>
        <v/>
      </c>
      <c r="M127" s="6"/>
    </row>
    <row r="128" spans="1:13" x14ac:dyDescent="0.2">
      <c r="A128" s="1"/>
      <c r="B128" s="648"/>
      <c r="C128" s="649"/>
      <c r="D128" s="649"/>
      <c r="E128" s="649"/>
      <c r="F128" s="649"/>
      <c r="G128" s="649"/>
      <c r="H128" s="649"/>
      <c r="I128" s="650"/>
      <c r="J128" s="294"/>
      <c r="K128" s="294"/>
      <c r="L128" s="212" t="str">
        <f t="shared" si="4"/>
        <v/>
      </c>
      <c r="M128" s="6"/>
    </row>
    <row r="129" spans="1:13" x14ac:dyDescent="0.2">
      <c r="A129" s="1"/>
      <c r="B129" s="648"/>
      <c r="C129" s="649"/>
      <c r="D129" s="649"/>
      <c r="E129" s="649"/>
      <c r="F129" s="649"/>
      <c r="G129" s="649"/>
      <c r="H129" s="649"/>
      <c r="I129" s="650"/>
      <c r="J129" s="294"/>
      <c r="K129" s="294"/>
      <c r="L129" s="212" t="str">
        <f t="shared" si="4"/>
        <v/>
      </c>
      <c r="M129" s="6"/>
    </row>
    <row r="130" spans="1:13" x14ac:dyDescent="0.2">
      <c r="A130" s="1"/>
      <c r="B130" s="17"/>
      <c r="C130" s="17"/>
      <c r="D130" s="3"/>
      <c r="E130" s="3"/>
      <c r="F130" s="18"/>
      <c r="G130" s="3"/>
      <c r="H130" s="3"/>
      <c r="I130" s="3"/>
      <c r="J130" s="37"/>
      <c r="K130" s="37" t="s">
        <v>409</v>
      </c>
      <c r="L130" s="186">
        <f>SUM(L110:L129)</f>
        <v>0</v>
      </c>
      <c r="M130" s="6"/>
    </row>
    <row r="131" spans="1:13" ht="9" customHeight="1" x14ac:dyDescent="0.2">
      <c r="A131" s="1"/>
      <c r="B131" s="17"/>
      <c r="C131" s="17"/>
      <c r="D131" s="3"/>
      <c r="E131" s="3"/>
      <c r="F131" s="18"/>
      <c r="G131" s="3"/>
      <c r="H131" s="3"/>
      <c r="I131" s="3"/>
      <c r="J131" s="3"/>
      <c r="K131" s="38"/>
      <c r="L131" s="37"/>
      <c r="M131" s="220"/>
    </row>
    <row r="132" spans="1:13" ht="12.75" customHeight="1" x14ac:dyDescent="0.2">
      <c r="A132" s="1"/>
      <c r="B132" s="17"/>
      <c r="C132" s="390" t="s">
        <v>458</v>
      </c>
      <c r="D132" s="3"/>
      <c r="E132" s="3"/>
      <c r="F132" s="3"/>
      <c r="G132" s="3"/>
      <c r="H132" s="3"/>
      <c r="I132" s="3"/>
      <c r="J132" s="3"/>
      <c r="K132" s="37"/>
      <c r="L132" s="213">
        <f>'Schedule 4A'!I49</f>
        <v>0</v>
      </c>
      <c r="M132" s="6"/>
    </row>
    <row r="133" spans="1:13" ht="9" customHeight="1" x14ac:dyDescent="0.2">
      <c r="A133" s="1"/>
      <c r="B133" s="17"/>
      <c r="C133" s="17"/>
      <c r="D133" s="3"/>
      <c r="E133" s="3"/>
      <c r="F133" s="18"/>
      <c r="G133" s="3"/>
      <c r="H133" s="3"/>
      <c r="I133" s="3"/>
      <c r="J133" s="3"/>
      <c r="K133" s="38"/>
      <c r="L133" s="37"/>
      <c r="M133" s="220"/>
    </row>
    <row r="134" spans="1:13" ht="6.75" customHeight="1" x14ac:dyDescent="0.2">
      <c r="A134" s="1"/>
      <c r="B134" s="3"/>
      <c r="C134" s="3"/>
      <c r="D134" s="3"/>
      <c r="E134" s="3"/>
      <c r="F134" s="18"/>
      <c r="G134" s="3"/>
      <c r="H134" s="3"/>
      <c r="I134" s="3"/>
      <c r="J134" s="3"/>
      <c r="K134" s="38"/>
      <c r="L134" s="37"/>
      <c r="M134" s="220"/>
    </row>
    <row r="135" spans="1:13" x14ac:dyDescent="0.2">
      <c r="A135" s="1"/>
      <c r="B135" s="3"/>
      <c r="C135" s="3"/>
      <c r="D135" s="3"/>
      <c r="E135" s="3"/>
      <c r="F135" s="19" t="s">
        <v>885</v>
      </c>
      <c r="G135" s="18"/>
      <c r="H135" s="18"/>
      <c r="I135" s="3"/>
      <c r="J135" s="38"/>
      <c r="K135" s="659">
        <f>IF(S2_Ordinary_Rates_Sub_Total="","",SUM(S2_Annual_Charges_Sub_Total,S2_Special_Rates_Sub_Total,S2_Ordinary_Rates_Sub_Total-L132))</f>
        <v>0</v>
      </c>
      <c r="L135" s="660"/>
      <c r="M135" s="6"/>
    </row>
    <row r="136" spans="1:13" x14ac:dyDescent="0.2">
      <c r="A136" s="1"/>
      <c r="B136" s="3"/>
      <c r="C136" s="3"/>
      <c r="D136" s="3"/>
      <c r="E136" s="3"/>
      <c r="F136" s="18"/>
      <c r="G136" s="3" t="s">
        <v>459</v>
      </c>
      <c r="H136" s="3"/>
      <c r="I136" s="3"/>
      <c r="J136" s="38"/>
      <c r="K136" s="41" t="s">
        <v>460</v>
      </c>
      <c r="L136" s="42"/>
      <c r="M136" s="6"/>
    </row>
    <row r="137" spans="1:13" x14ac:dyDescent="0.2">
      <c r="A137" s="1"/>
      <c r="B137" s="17"/>
      <c r="C137" s="17"/>
      <c r="D137" s="3"/>
      <c r="E137" s="3"/>
      <c r="F137" s="18"/>
      <c r="G137" s="3"/>
      <c r="H137" s="3"/>
      <c r="I137" s="3"/>
      <c r="J137" s="3"/>
      <c r="K137" s="38"/>
      <c r="L137" s="37"/>
      <c r="M137" s="220"/>
    </row>
    <row r="138" spans="1:13" x14ac:dyDescent="0.2">
      <c r="A138" s="1"/>
      <c r="B138" s="521" t="s">
        <v>461</v>
      </c>
      <c r="C138" s="19"/>
      <c r="D138" s="3"/>
      <c r="E138" s="3"/>
      <c r="F138" s="18"/>
      <c r="G138" s="3"/>
      <c r="H138" s="3"/>
      <c r="I138" s="3"/>
      <c r="J138" s="3"/>
      <c r="K138" s="38"/>
      <c r="L138" s="37"/>
      <c r="M138" s="220"/>
    </row>
    <row r="139" spans="1:13" x14ac:dyDescent="0.2">
      <c r="A139" s="2"/>
      <c r="B139" s="7"/>
      <c r="C139" s="7"/>
      <c r="D139" s="7"/>
      <c r="E139" s="7"/>
      <c r="F139" s="7"/>
      <c r="G139" s="7"/>
      <c r="H139" s="7"/>
      <c r="I139" s="7"/>
      <c r="J139" s="7"/>
      <c r="K139" s="39"/>
      <c r="L139" s="39"/>
      <c r="M139" s="8"/>
    </row>
    <row r="141" spans="1:13" hidden="1" x14ac:dyDescent="0.2">
      <c r="A141" s="307"/>
      <c r="B141" s="307"/>
    </row>
    <row r="142" spans="1:13" hidden="1" x14ac:dyDescent="0.2">
      <c r="A142" s="307" t="s">
        <v>383</v>
      </c>
      <c r="B142" s="307"/>
    </row>
    <row r="143" spans="1:13" hidden="1" x14ac:dyDescent="0.2">
      <c r="A143" s="307" t="s">
        <v>384</v>
      </c>
      <c r="B143" s="307"/>
    </row>
    <row r="144" spans="1:13" hidden="1" x14ac:dyDescent="0.2">
      <c r="A144" s="307" t="s">
        <v>385</v>
      </c>
      <c r="B144" s="307"/>
    </row>
    <row r="145" spans="1:2" hidden="1" x14ac:dyDescent="0.2">
      <c r="A145" s="307" t="s">
        <v>386</v>
      </c>
      <c r="B145" s="307"/>
    </row>
    <row r="146" spans="1:2" hidden="1" x14ac:dyDescent="0.2">
      <c r="A146" s="307"/>
      <c r="B146" s="307"/>
    </row>
  </sheetData>
  <sheetProtection algorithmName="SHA-512" hashValue="mFVvuHokBVgm9k2QtQ6uYo+YOTBmKET62dSCG3bxnMfD7fL98A9FMY0Cp0u1tLXsmjU2EefOj1xh8p7Zw55YgA==" saltValue="RBfnumR02/UWvqzvtu+PIQ==" spinCount="100000" sheet="1" objects="1" scenarios="1"/>
  <mergeCells count="57">
    <mergeCell ref="B2:E2"/>
    <mergeCell ref="B72:C72"/>
    <mergeCell ref="B89:C89"/>
    <mergeCell ref="B84:C84"/>
    <mergeCell ref="B85:C85"/>
    <mergeCell ref="B15:E15"/>
    <mergeCell ref="B88:C88"/>
    <mergeCell ref="B73:C73"/>
    <mergeCell ref="B74:C74"/>
    <mergeCell ref="B75:C75"/>
    <mergeCell ref="B87:C87"/>
    <mergeCell ref="B77:C77"/>
    <mergeCell ref="B78:C78"/>
    <mergeCell ref="B82:C82"/>
    <mergeCell ref="B83:C83"/>
    <mergeCell ref="B68:E68"/>
    <mergeCell ref="B86:C86"/>
    <mergeCell ref="K135:L135"/>
    <mergeCell ref="B127:I127"/>
    <mergeCell ref="B128:I128"/>
    <mergeCell ref="B19:L19"/>
    <mergeCell ref="B80:C80"/>
    <mergeCell ref="B81:C81"/>
    <mergeCell ref="B76:C76"/>
    <mergeCell ref="B20:L20"/>
    <mergeCell ref="B79:C79"/>
    <mergeCell ref="B113:I113"/>
    <mergeCell ref="B114:I114"/>
    <mergeCell ref="B99:C99"/>
    <mergeCell ref="B100:C100"/>
    <mergeCell ref="B101:C101"/>
    <mergeCell ref="B115:I115"/>
    <mergeCell ref="B117:I117"/>
    <mergeCell ref="B98:C98"/>
    <mergeCell ref="B90:C90"/>
    <mergeCell ref="B91:C91"/>
    <mergeCell ref="B93:C93"/>
    <mergeCell ref="B92:C92"/>
    <mergeCell ref="B94:C94"/>
    <mergeCell ref="B95:C95"/>
    <mergeCell ref="B96:C96"/>
    <mergeCell ref="B97:C97"/>
    <mergeCell ref="B105:E105"/>
    <mergeCell ref="B109:I109"/>
    <mergeCell ref="B110:I110"/>
    <mergeCell ref="B111:I111"/>
    <mergeCell ref="B112:I112"/>
    <mergeCell ref="B118:I118"/>
    <mergeCell ref="B119:I119"/>
    <mergeCell ref="B120:I120"/>
    <mergeCell ref="B121:I121"/>
    <mergeCell ref="B122:I122"/>
    <mergeCell ref="B123:I123"/>
    <mergeCell ref="B124:I124"/>
    <mergeCell ref="B125:I125"/>
    <mergeCell ref="B126:I126"/>
    <mergeCell ref="B129:I129"/>
  </mergeCells>
  <phoneticPr fontId="0" type="noConversion"/>
  <dataValidations xWindow="222" yWindow="572" count="7">
    <dataValidation allowBlank="1" showInputMessage="1" showErrorMessage="1" promptTitle="Note:" prompt="Please enter Minimum, Ad Valorem Rate and Base Amount for this rating category/sub-category on the same row." sqref="H73:H101 H24:H63" xr:uid="{00000000-0002-0000-0700-000000000000}"/>
    <dataValidation operator="greaterThan" allowBlank="1" showInputMessage="1" showErrorMessage="1" errorTitle="Data Entry Error" error="Number must be greater than zero." promptTitle="Note:" prompt="Please enter Minimum, Ad Valorem Rate and Base Amount for this rating category/sub-category on the same row." sqref="E73:E101 E24:E63" xr:uid="{00000000-0002-0000-0700-000001000000}"/>
    <dataValidation allowBlank="1" showInputMessage="1" showErrorMessage="1" promptTitle="Note:" prompt="Total land value includes all rateable parcels including those parcels subject to a minimum." sqref="J73:J101 J24:J63" xr:uid="{00000000-0002-0000-0700-000002000000}"/>
    <dataValidation allowBlank="1" showInputMessage="1" showErrorMessage="1" promptTitle="Note:" prompt="Please enter Minimum, Ad Valorem Rate and Base Amount for this rating category/sub-category on the same row._x000a__x000a_Section 500 permits a maximum of 50% of category/sub-category income as a Base Amount." sqref="F73:F101 F24:F63" xr:uid="{00000000-0002-0000-0700-000003000000}"/>
    <dataValidation allowBlank="1" showErrorMessage="1" promptTitle="Note:" prompt="Do not forget to enter base date at the top of this form._x000a_" sqref="K135:L135" xr:uid="{00000000-0002-0000-0700-000004000000}"/>
    <dataValidation type="list" allowBlank="1" showInputMessage="1" showErrorMessage="1" sqref="B24:B63" xr:uid="{00000000-0002-0000-0700-000006000000}">
      <formula1>$A$142:$A$145</formula1>
    </dataValidation>
    <dataValidation type="custom" showDropDown="1" showInputMessage="1" showErrorMessage="1" errorTitle="Data Entry Error" error="You must select a rating category before entering the sub-category." promptTitle="Note:" prompt="Enter the name of the sub-category,  if applicable._x000a__x000a_Please use a meaningful description, ie. Centre of Population, Intensity of Use or Economic Factors, Kind of Mining, Centre of Activity. " sqref="C24:C63" xr:uid="{00000000-0002-0000-0700-000005000000}">
      <formula1>NOT(ISBLANK(B24))</formula1>
    </dataValidation>
  </dataValidations>
  <printOptions horizontalCentered="1"/>
  <pageMargins left="0.31496062992125984" right="0.31496062992125984" top="0.39370078740157483" bottom="0.70866141732283472" header="0.19685039370078741" footer="0.39370078740157483"/>
  <pageSetup paperSize="9" orientation="landscape" horizontalDpi="300" verticalDpi="300" r:id="rId1"/>
  <headerFooter alignWithMargins="0">
    <oddHeader xml:space="preserve">&amp;C&amp;"Arial,Bold"Office of Local Government - 2021-22 Permissible Income Workpapers </oddHeader>
    <oddFooter>&amp;A</oddFooter>
  </headerFooter>
  <rowBreaks count="3" manualBreakCount="3">
    <brk id="13" max="12" man="1"/>
    <brk id="66" max="12" man="1"/>
    <brk id="10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tabColor rgb="FF00B050"/>
  </sheetPr>
  <dimension ref="A1:L82"/>
  <sheetViews>
    <sheetView showRuler="0" zoomScale="130" zoomScaleNormal="130" workbookViewId="0">
      <selection activeCell="G48" sqref="G48"/>
    </sheetView>
  </sheetViews>
  <sheetFormatPr defaultRowHeight="12.75" x14ac:dyDescent="0.2"/>
  <cols>
    <col min="1" max="1" width="3" customWidth="1"/>
    <col min="2" max="2" width="10.85546875" customWidth="1"/>
    <col min="12" max="12" width="1.5703125" customWidth="1"/>
  </cols>
  <sheetData>
    <row r="1" spans="1:12" x14ac:dyDescent="0.2">
      <c r="A1" s="370"/>
      <c r="B1" s="4"/>
      <c r="C1" s="4"/>
      <c r="D1" s="4"/>
      <c r="E1" s="4"/>
      <c r="F1" s="4"/>
      <c r="G1" s="4"/>
      <c r="H1" s="4"/>
      <c r="I1" s="4"/>
      <c r="J1" s="4"/>
      <c r="K1" s="4"/>
      <c r="L1" s="5"/>
    </row>
    <row r="2" spans="1:12" ht="20.25" x14ac:dyDescent="0.3">
      <c r="A2" s="1"/>
      <c r="B2" s="299" t="s">
        <v>462</v>
      </c>
      <c r="C2" s="3"/>
      <c r="D2" s="3"/>
      <c r="E2" s="3"/>
      <c r="F2" s="3"/>
      <c r="G2" s="3"/>
      <c r="H2" s="3"/>
      <c r="I2" s="3"/>
      <c r="J2" s="3"/>
      <c r="K2" s="3"/>
      <c r="L2" s="6"/>
    </row>
    <row r="3" spans="1:12" ht="9" customHeight="1" x14ac:dyDescent="0.2">
      <c r="A3" s="1"/>
      <c r="B3" s="3"/>
      <c r="C3" s="3"/>
      <c r="D3" s="3"/>
      <c r="E3" s="3"/>
      <c r="F3" s="3"/>
      <c r="G3" s="3"/>
      <c r="H3" s="3"/>
      <c r="I3" s="3"/>
      <c r="J3" s="3"/>
      <c r="K3" s="3"/>
      <c r="L3" s="6"/>
    </row>
    <row r="4" spans="1:12" ht="15.75" x14ac:dyDescent="0.25">
      <c r="A4" s="1"/>
      <c r="B4" s="298" t="s">
        <v>886</v>
      </c>
      <c r="C4" s="3"/>
      <c r="D4" s="3"/>
      <c r="E4" s="3"/>
      <c r="F4" s="3"/>
      <c r="G4" s="3"/>
      <c r="H4" s="3"/>
      <c r="I4" s="3"/>
      <c r="J4" s="3"/>
      <c r="K4" s="3"/>
      <c r="L4" s="6"/>
    </row>
    <row r="5" spans="1:12" ht="15" x14ac:dyDescent="0.2">
      <c r="A5" s="1"/>
      <c r="B5" s="264"/>
      <c r="C5" s="264"/>
      <c r="D5" s="264"/>
      <c r="E5" s="264"/>
      <c r="F5" s="264"/>
      <c r="G5" s="264"/>
      <c r="H5" s="264"/>
      <c r="I5" s="264"/>
      <c r="J5" s="264"/>
      <c r="K5" s="264"/>
      <c r="L5" s="6"/>
    </row>
    <row r="6" spans="1:12" ht="15.75" x14ac:dyDescent="0.25">
      <c r="A6" s="1"/>
      <c r="B6" s="48" t="s">
        <v>422</v>
      </c>
      <c r="C6" s="264" t="s">
        <v>887</v>
      </c>
      <c r="D6" s="264"/>
      <c r="E6" s="264"/>
      <c r="F6" s="264"/>
      <c r="G6" s="264"/>
      <c r="H6" s="264"/>
      <c r="I6" s="264"/>
      <c r="J6" s="264"/>
      <c r="K6" s="264"/>
      <c r="L6" s="6"/>
    </row>
    <row r="7" spans="1:12" ht="15.75" x14ac:dyDescent="0.25">
      <c r="A7" s="1"/>
      <c r="B7" s="48"/>
      <c r="C7" s="264" t="s">
        <v>889</v>
      </c>
      <c r="D7" s="264"/>
      <c r="E7" s="264"/>
      <c r="F7" s="264"/>
      <c r="G7" s="264"/>
      <c r="H7" s="264"/>
      <c r="I7" s="264"/>
      <c r="J7" s="264"/>
      <c r="K7" s="264"/>
      <c r="L7" s="6"/>
    </row>
    <row r="8" spans="1:12" ht="15.75" x14ac:dyDescent="0.25">
      <c r="A8" s="1"/>
      <c r="B8" s="48"/>
      <c r="C8" s="264" t="s">
        <v>463</v>
      </c>
      <c r="D8" s="264"/>
      <c r="E8" s="264"/>
      <c r="F8" s="264"/>
      <c r="G8" s="264"/>
      <c r="H8" s="264"/>
      <c r="I8" s="264"/>
      <c r="J8" s="264"/>
      <c r="K8" s="264"/>
      <c r="L8" s="6"/>
    </row>
    <row r="9" spans="1:12" ht="15.75" x14ac:dyDescent="0.25">
      <c r="A9" s="1"/>
      <c r="B9" s="48"/>
      <c r="C9" s="264" t="s">
        <v>890</v>
      </c>
      <c r="D9" s="264"/>
      <c r="E9" s="264"/>
      <c r="F9" s="264"/>
      <c r="G9" s="264"/>
      <c r="H9" s="264"/>
      <c r="I9" s="264"/>
      <c r="J9" s="264"/>
      <c r="K9" s="264"/>
      <c r="L9" s="6"/>
    </row>
    <row r="10" spans="1:12" ht="11.25" customHeight="1" x14ac:dyDescent="0.2">
      <c r="A10" s="1"/>
      <c r="B10" s="264"/>
      <c r="C10" s="264"/>
      <c r="D10" s="264"/>
      <c r="E10" s="264"/>
      <c r="F10" s="264"/>
      <c r="G10" s="264"/>
      <c r="H10" s="264"/>
      <c r="I10" s="264"/>
      <c r="J10" s="264"/>
      <c r="K10" s="264"/>
      <c r="L10" s="6"/>
    </row>
    <row r="11" spans="1:12" ht="15.75" x14ac:dyDescent="0.25">
      <c r="A11" s="1"/>
      <c r="B11" s="48" t="s">
        <v>263</v>
      </c>
      <c r="C11" s="264"/>
      <c r="D11" s="264"/>
      <c r="E11" s="264"/>
      <c r="F11" s="264"/>
      <c r="G11" s="264"/>
      <c r="H11" s="264"/>
      <c r="I11" s="264"/>
      <c r="J11" s="264"/>
      <c r="K11" s="264"/>
      <c r="L11" s="6"/>
    </row>
    <row r="12" spans="1:12" ht="10.5" customHeight="1" x14ac:dyDescent="0.25">
      <c r="A12" s="1"/>
      <c r="B12" s="48"/>
      <c r="C12" s="264"/>
      <c r="D12" s="264"/>
      <c r="E12" s="264"/>
      <c r="F12" s="264"/>
      <c r="G12" s="264"/>
      <c r="H12" s="264"/>
      <c r="I12" s="264"/>
      <c r="J12" s="264"/>
      <c r="K12" s="264"/>
      <c r="L12" s="6"/>
    </row>
    <row r="13" spans="1:12" ht="15" x14ac:dyDescent="0.2">
      <c r="A13" s="1"/>
      <c r="B13" s="300" t="s">
        <v>264</v>
      </c>
      <c r="C13" s="264" t="s">
        <v>464</v>
      </c>
      <c r="D13" s="264"/>
      <c r="E13" s="264"/>
      <c r="F13" s="264"/>
      <c r="G13" s="264"/>
      <c r="H13" s="264"/>
      <c r="I13" s="264"/>
      <c r="J13" s="264"/>
      <c r="K13" s="264"/>
      <c r="L13" s="6"/>
    </row>
    <row r="14" spans="1:12" ht="15" x14ac:dyDescent="0.2">
      <c r="A14" s="1"/>
      <c r="B14" s="300"/>
      <c r="C14" s="264" t="s">
        <v>888</v>
      </c>
      <c r="D14" s="264"/>
      <c r="E14" s="264"/>
      <c r="F14" s="264"/>
      <c r="G14" s="264"/>
      <c r="H14" s="264"/>
      <c r="I14" s="264"/>
      <c r="J14" s="264"/>
      <c r="K14" s="264"/>
      <c r="L14" s="6"/>
    </row>
    <row r="15" spans="1:12" ht="15" x14ac:dyDescent="0.2">
      <c r="A15" s="1"/>
      <c r="B15" s="300"/>
      <c r="C15" s="264" t="s">
        <v>465</v>
      </c>
      <c r="D15" s="264"/>
      <c r="E15" s="264"/>
      <c r="F15" s="264"/>
      <c r="G15" s="264"/>
      <c r="H15" s="264"/>
      <c r="I15" s="264"/>
      <c r="J15" s="264"/>
      <c r="K15" s="264"/>
      <c r="L15" s="6"/>
    </row>
    <row r="16" spans="1:12" ht="15" x14ac:dyDescent="0.2">
      <c r="A16" s="1"/>
      <c r="B16" s="300"/>
      <c r="C16" s="264"/>
      <c r="D16" s="264"/>
      <c r="E16" s="264"/>
      <c r="F16" s="264"/>
      <c r="G16" s="264"/>
      <c r="H16" s="264"/>
      <c r="I16" s="264"/>
      <c r="J16" s="264"/>
      <c r="K16" s="264"/>
      <c r="L16" s="6"/>
    </row>
    <row r="17" spans="1:12" ht="15" x14ac:dyDescent="0.2">
      <c r="A17" s="1"/>
      <c r="B17" s="300"/>
      <c r="C17" s="303" t="s">
        <v>211</v>
      </c>
      <c r="D17" s="264"/>
      <c r="E17" s="264"/>
      <c r="F17" s="264"/>
      <c r="G17" s="264"/>
      <c r="H17" s="264"/>
      <c r="I17" s="264"/>
      <c r="J17" s="264"/>
      <c r="K17" s="264"/>
      <c r="L17" s="6"/>
    </row>
    <row r="18" spans="1:12" s="307" customFormat="1" ht="15" x14ac:dyDescent="0.2">
      <c r="A18" s="393"/>
      <c r="B18" s="300" t="s">
        <v>264</v>
      </c>
      <c r="C18" s="177" t="s">
        <v>432</v>
      </c>
      <c r="D18" s="264"/>
      <c r="E18" s="264"/>
      <c r="F18" s="264"/>
      <c r="G18" s="264"/>
      <c r="H18" s="264"/>
      <c r="I18" s="264"/>
      <c r="J18" s="264"/>
      <c r="K18" s="264"/>
      <c r="L18" s="394"/>
    </row>
    <row r="19" spans="1:12" s="307" customFormat="1" ht="15" x14ac:dyDescent="0.2">
      <c r="A19" s="393"/>
      <c r="B19" s="300"/>
      <c r="C19" s="177" t="s">
        <v>433</v>
      </c>
      <c r="D19" s="264"/>
      <c r="E19" s="264"/>
      <c r="F19" s="264"/>
      <c r="G19" s="264"/>
      <c r="H19" s="264"/>
      <c r="I19" s="264"/>
      <c r="J19" s="264"/>
      <c r="K19" s="264"/>
      <c r="L19" s="394"/>
    </row>
    <row r="20" spans="1:12" s="307" customFormat="1" ht="15" x14ac:dyDescent="0.2">
      <c r="A20" s="393"/>
      <c r="B20" s="300"/>
      <c r="C20" s="177" t="s">
        <v>434</v>
      </c>
      <c r="D20" s="264"/>
      <c r="E20" s="264"/>
      <c r="F20" s="264"/>
      <c r="G20" s="264"/>
      <c r="H20" s="264"/>
      <c r="I20" s="264"/>
      <c r="J20" s="264"/>
      <c r="K20" s="264"/>
      <c r="L20" s="394"/>
    </row>
    <row r="21" spans="1:12" ht="15" x14ac:dyDescent="0.2">
      <c r="A21" s="1"/>
      <c r="B21" s="300" t="s">
        <v>264</v>
      </c>
      <c r="C21" s="264" t="s">
        <v>466</v>
      </c>
      <c r="D21" s="264"/>
      <c r="E21" s="264"/>
      <c r="F21" s="264"/>
      <c r="G21" s="264"/>
      <c r="H21" s="264"/>
      <c r="I21" s="264"/>
      <c r="J21" s="264"/>
      <c r="K21" s="264"/>
      <c r="L21" s="6"/>
    </row>
    <row r="22" spans="1:12" ht="15" x14ac:dyDescent="0.2">
      <c r="A22" s="1"/>
      <c r="B22" s="300"/>
      <c r="C22" s="264" t="s">
        <v>467</v>
      </c>
      <c r="D22" s="264"/>
      <c r="E22" s="264"/>
      <c r="F22" s="264"/>
      <c r="G22" s="264"/>
      <c r="H22" s="264"/>
      <c r="I22" s="264"/>
      <c r="J22" s="264"/>
      <c r="K22" s="264"/>
      <c r="L22" s="6"/>
    </row>
    <row r="23" spans="1:12" ht="15" x14ac:dyDescent="0.2">
      <c r="A23" s="1"/>
      <c r="B23" s="300"/>
      <c r="C23" s="264" t="s">
        <v>916</v>
      </c>
      <c r="D23" s="264"/>
      <c r="E23" s="264"/>
      <c r="F23" s="264"/>
      <c r="G23" s="264"/>
      <c r="H23" s="264"/>
      <c r="I23" s="264"/>
      <c r="J23" s="264"/>
      <c r="K23" s="264"/>
      <c r="L23" s="6"/>
    </row>
    <row r="24" spans="1:12" ht="15" x14ac:dyDescent="0.2">
      <c r="A24" s="1"/>
      <c r="B24" s="300"/>
      <c r="C24" s="264"/>
      <c r="D24" s="264"/>
      <c r="E24" s="264"/>
      <c r="F24" s="264"/>
      <c r="G24" s="264"/>
      <c r="H24" s="264"/>
      <c r="I24" s="264"/>
      <c r="J24" s="264"/>
      <c r="K24" s="264"/>
      <c r="L24" s="6"/>
    </row>
    <row r="25" spans="1:12" ht="15" x14ac:dyDescent="0.2">
      <c r="A25" s="1"/>
      <c r="B25" s="300" t="s">
        <v>264</v>
      </c>
      <c r="C25" s="264" t="s">
        <v>468</v>
      </c>
      <c r="D25" s="264"/>
      <c r="E25" s="264"/>
      <c r="F25" s="264"/>
      <c r="G25" s="264"/>
      <c r="H25" s="264"/>
      <c r="I25" s="264"/>
      <c r="J25" s="264"/>
      <c r="K25" s="264"/>
      <c r="L25" s="6"/>
    </row>
    <row r="26" spans="1:12" ht="15" x14ac:dyDescent="0.2">
      <c r="A26" s="1"/>
      <c r="B26" s="300"/>
      <c r="C26" s="264" t="s">
        <v>469</v>
      </c>
      <c r="D26" s="264"/>
      <c r="E26" s="264"/>
      <c r="F26" s="264"/>
      <c r="G26" s="264"/>
      <c r="H26" s="264"/>
      <c r="I26" s="264"/>
      <c r="J26" s="264"/>
      <c r="K26" s="264"/>
      <c r="L26" s="6"/>
    </row>
    <row r="27" spans="1:12" ht="15" x14ac:dyDescent="0.2">
      <c r="A27" s="1"/>
      <c r="B27" s="300"/>
      <c r="C27" s="264"/>
      <c r="D27" s="264"/>
      <c r="E27" s="264"/>
      <c r="F27" s="264"/>
      <c r="G27" s="264"/>
      <c r="H27" s="264"/>
      <c r="I27" s="264"/>
      <c r="J27" s="264"/>
      <c r="K27" s="264"/>
      <c r="L27" s="6"/>
    </row>
    <row r="28" spans="1:12" ht="15.75" customHeight="1" x14ac:dyDescent="0.25">
      <c r="A28" s="1"/>
      <c r="B28" s="642" t="s">
        <v>274</v>
      </c>
      <c r="C28" s="642"/>
      <c r="D28" s="642"/>
      <c r="E28" s="642"/>
      <c r="F28" s="642"/>
      <c r="G28" s="642"/>
      <c r="H28" s="642"/>
      <c r="I28" s="642"/>
      <c r="J28" s="642"/>
      <c r="K28" s="642"/>
      <c r="L28" s="6"/>
    </row>
    <row r="29" spans="1:12" ht="15" x14ac:dyDescent="0.2">
      <c r="A29" s="1"/>
      <c r="B29" s="300"/>
      <c r="C29" s="264"/>
      <c r="D29" s="264"/>
      <c r="E29" s="264"/>
      <c r="F29" s="264"/>
      <c r="G29" s="264"/>
      <c r="H29" s="264"/>
      <c r="I29" s="264"/>
      <c r="J29" s="264"/>
      <c r="K29" s="264"/>
      <c r="L29" s="6"/>
    </row>
    <row r="30" spans="1:12" ht="15.75" x14ac:dyDescent="0.25">
      <c r="A30" s="1"/>
      <c r="B30" s="173" t="s">
        <v>440</v>
      </c>
      <c r="C30" s="264"/>
      <c r="D30" s="264"/>
      <c r="E30" s="264"/>
      <c r="F30" s="264"/>
      <c r="G30" s="264"/>
      <c r="H30" s="264"/>
      <c r="I30" s="264"/>
      <c r="J30" s="264"/>
      <c r="K30" s="264"/>
      <c r="L30" s="6"/>
    </row>
    <row r="31" spans="1:12" ht="15.75" x14ac:dyDescent="0.25">
      <c r="A31" s="1"/>
      <c r="B31" s="177"/>
      <c r="C31" s="177" t="s">
        <v>441</v>
      </c>
      <c r="D31" s="264"/>
      <c r="E31" s="264"/>
      <c r="F31" s="264"/>
      <c r="G31" s="264"/>
      <c r="H31" s="264"/>
      <c r="I31" s="264"/>
      <c r="J31" s="264"/>
      <c r="K31" s="264"/>
      <c r="L31" s="6"/>
    </row>
    <row r="32" spans="1:12" ht="15" x14ac:dyDescent="0.2">
      <c r="A32" s="1"/>
      <c r="B32" s="177"/>
      <c r="C32" s="177" t="s">
        <v>442</v>
      </c>
      <c r="D32" s="264"/>
      <c r="E32" s="264"/>
      <c r="F32" s="264"/>
      <c r="G32" s="264"/>
      <c r="H32" s="264"/>
      <c r="I32" s="264"/>
      <c r="J32" s="264"/>
      <c r="K32" s="264"/>
      <c r="L32" s="6"/>
    </row>
    <row r="33" spans="1:12" ht="15" x14ac:dyDescent="0.2">
      <c r="A33" s="1"/>
      <c r="B33" s="177"/>
      <c r="C33" s="177" t="s">
        <v>443</v>
      </c>
      <c r="D33" s="264"/>
      <c r="E33" s="264"/>
      <c r="F33" s="264"/>
      <c r="G33" s="264"/>
      <c r="H33" s="264"/>
      <c r="I33" s="264"/>
      <c r="J33" s="264"/>
      <c r="K33" s="264"/>
      <c r="L33" s="6"/>
    </row>
    <row r="34" spans="1:12" ht="15" x14ac:dyDescent="0.2">
      <c r="A34" s="1"/>
      <c r="B34" s="177"/>
      <c r="C34" s="177" t="s">
        <v>470</v>
      </c>
      <c r="D34" s="264"/>
      <c r="E34" s="264"/>
      <c r="F34" s="264"/>
      <c r="G34" s="264"/>
      <c r="H34" s="264"/>
      <c r="I34" s="264"/>
      <c r="J34" s="264"/>
      <c r="K34" s="264"/>
      <c r="L34" s="6"/>
    </row>
    <row r="35" spans="1:12" ht="15" x14ac:dyDescent="0.2">
      <c r="A35" s="1"/>
      <c r="B35" s="177"/>
      <c r="C35" s="177" t="s">
        <v>445</v>
      </c>
      <c r="D35" s="264"/>
      <c r="E35" s="264"/>
      <c r="F35" s="264"/>
      <c r="G35" s="264"/>
      <c r="H35" s="264"/>
      <c r="I35" s="264"/>
      <c r="J35" s="264"/>
      <c r="K35" s="264"/>
      <c r="L35" s="6"/>
    </row>
    <row r="36" spans="1:12" ht="15" x14ac:dyDescent="0.2">
      <c r="A36" s="1"/>
      <c r="B36" s="177"/>
      <c r="C36" s="177" t="s">
        <v>446</v>
      </c>
      <c r="D36" s="264"/>
      <c r="E36" s="264"/>
      <c r="F36" s="264"/>
      <c r="G36" s="264"/>
      <c r="H36" s="264"/>
      <c r="I36" s="264"/>
      <c r="J36" s="264"/>
      <c r="K36" s="264"/>
      <c r="L36" s="6"/>
    </row>
    <row r="37" spans="1:12" ht="8.25" customHeight="1" x14ac:dyDescent="0.2">
      <c r="A37" s="1"/>
      <c r="B37" s="177"/>
      <c r="C37" s="177"/>
      <c r="D37" s="264"/>
      <c r="E37" s="264"/>
      <c r="F37" s="264"/>
      <c r="G37" s="264"/>
      <c r="H37" s="264"/>
      <c r="I37" s="264"/>
      <c r="J37" s="264"/>
      <c r="K37" s="264"/>
      <c r="L37" s="6"/>
    </row>
    <row r="38" spans="1:12" ht="15" x14ac:dyDescent="0.2">
      <c r="A38" s="1"/>
      <c r="B38" s="177"/>
      <c r="C38" s="177" t="s">
        <v>447</v>
      </c>
      <c r="D38" s="264"/>
      <c r="E38" s="264"/>
      <c r="F38" s="264"/>
      <c r="G38" s="264"/>
      <c r="H38" s="264"/>
      <c r="I38" s="264"/>
      <c r="J38" s="264"/>
      <c r="K38" s="264"/>
      <c r="L38" s="6"/>
    </row>
    <row r="39" spans="1:12" ht="15" x14ac:dyDescent="0.2">
      <c r="A39" s="1"/>
      <c r="B39" s="177"/>
      <c r="C39" s="177" t="s">
        <v>471</v>
      </c>
      <c r="D39" s="264"/>
      <c r="E39" s="264"/>
      <c r="F39" s="264"/>
      <c r="G39" s="264"/>
      <c r="H39" s="264"/>
      <c r="I39" s="264"/>
      <c r="J39" s="264"/>
      <c r="K39" s="264"/>
      <c r="L39" s="6"/>
    </row>
    <row r="40" spans="1:12" ht="15" x14ac:dyDescent="0.2">
      <c r="A40" s="1"/>
      <c r="B40" s="177"/>
      <c r="C40" s="177" t="s">
        <v>472</v>
      </c>
      <c r="D40" s="264"/>
      <c r="E40" s="264"/>
      <c r="F40" s="264"/>
      <c r="G40" s="264"/>
      <c r="H40" s="264"/>
      <c r="I40" s="264"/>
      <c r="J40" s="264"/>
      <c r="K40" s="264"/>
      <c r="L40" s="6"/>
    </row>
    <row r="41" spans="1:12" ht="12" customHeight="1" x14ac:dyDescent="0.2">
      <c r="A41" s="1"/>
      <c r="B41" s="177"/>
      <c r="C41" s="177"/>
      <c r="D41" s="264"/>
      <c r="E41" s="264"/>
      <c r="F41" s="264"/>
      <c r="G41" s="264"/>
      <c r="H41" s="264"/>
      <c r="I41" s="264"/>
      <c r="J41" s="264"/>
      <c r="K41" s="264"/>
      <c r="L41" s="6"/>
    </row>
    <row r="42" spans="1:12" ht="15" x14ac:dyDescent="0.2">
      <c r="A42" s="1"/>
      <c r="B42" s="177"/>
      <c r="C42" s="177" t="s">
        <v>473</v>
      </c>
      <c r="D42" s="264"/>
      <c r="E42" s="264"/>
      <c r="F42" s="264"/>
      <c r="G42" s="264"/>
      <c r="H42" s="264"/>
      <c r="I42" s="264"/>
      <c r="J42" s="264"/>
      <c r="K42" s="264"/>
      <c r="L42" s="6"/>
    </row>
    <row r="43" spans="1:12" ht="15" x14ac:dyDescent="0.2">
      <c r="A43" s="1"/>
      <c r="B43" s="300"/>
      <c r="C43" s="264" t="s">
        <v>452</v>
      </c>
      <c r="D43" s="264"/>
      <c r="E43" s="264"/>
      <c r="F43" s="264"/>
      <c r="G43" s="264"/>
      <c r="H43" s="264"/>
      <c r="I43" s="264"/>
      <c r="J43" s="264"/>
      <c r="K43" s="264"/>
      <c r="L43" s="6"/>
    </row>
    <row r="44" spans="1:12" ht="12" customHeight="1" x14ac:dyDescent="0.2">
      <c r="A44" s="1"/>
      <c r="B44" s="300"/>
      <c r="C44" s="264" t="s">
        <v>453</v>
      </c>
      <c r="D44" s="264"/>
      <c r="E44" s="264"/>
      <c r="F44" s="264"/>
      <c r="G44" s="264"/>
      <c r="H44" s="264"/>
      <c r="I44" s="264"/>
      <c r="J44" s="264"/>
      <c r="K44" s="264"/>
      <c r="L44" s="6"/>
    </row>
    <row r="45" spans="1:12" ht="11.25" customHeight="1" x14ac:dyDescent="0.2">
      <c r="A45" s="1"/>
      <c r="B45" s="300"/>
      <c r="C45" s="264"/>
      <c r="D45" s="264"/>
      <c r="E45" s="264"/>
      <c r="F45" s="264"/>
      <c r="G45" s="264"/>
      <c r="H45" s="264"/>
      <c r="I45" s="264"/>
      <c r="J45" s="264"/>
      <c r="K45" s="264"/>
      <c r="L45" s="6"/>
    </row>
    <row r="46" spans="1:12" ht="15.75" x14ac:dyDescent="0.25">
      <c r="A46" s="1"/>
      <c r="B46" s="48" t="s">
        <v>474</v>
      </c>
      <c r="C46" s="264"/>
      <c r="D46" s="264"/>
      <c r="E46" s="264"/>
      <c r="F46" s="264"/>
      <c r="G46" s="264"/>
      <c r="H46" s="264"/>
      <c r="I46" s="264"/>
      <c r="J46" s="264"/>
      <c r="K46" s="264"/>
      <c r="L46" s="6"/>
    </row>
    <row r="47" spans="1:12" ht="8.25" customHeight="1" x14ac:dyDescent="0.25">
      <c r="A47" s="1"/>
      <c r="B47" s="48"/>
      <c r="C47" s="264"/>
      <c r="D47" s="264"/>
      <c r="E47" s="264"/>
      <c r="F47" s="264"/>
      <c r="G47" s="264"/>
      <c r="H47" s="264"/>
      <c r="I47" s="264"/>
      <c r="J47" s="264"/>
      <c r="K47" s="264"/>
      <c r="L47" s="6"/>
    </row>
    <row r="48" spans="1:12" ht="15" x14ac:dyDescent="0.2">
      <c r="A48" s="1"/>
      <c r="B48" s="264" t="s">
        <v>475</v>
      </c>
      <c r="C48" s="264"/>
      <c r="D48" s="264"/>
      <c r="E48" s="264"/>
      <c r="F48" s="264"/>
      <c r="G48" s="264"/>
      <c r="H48" s="264"/>
      <c r="I48" s="264"/>
      <c r="J48" s="264"/>
      <c r="K48" s="264"/>
      <c r="L48" s="6"/>
    </row>
    <row r="49" spans="1:12" ht="15" x14ac:dyDescent="0.2">
      <c r="A49" s="1"/>
      <c r="B49" s="264" t="s">
        <v>476</v>
      </c>
      <c r="C49" s="264"/>
      <c r="D49" s="264"/>
      <c r="E49" s="264"/>
      <c r="F49" s="264"/>
      <c r="G49" s="264"/>
      <c r="H49" s="264"/>
      <c r="I49" s="264"/>
      <c r="J49" s="264"/>
      <c r="K49" s="264"/>
      <c r="L49" s="6"/>
    </row>
    <row r="50" spans="1:12" ht="15" x14ac:dyDescent="0.2">
      <c r="A50" s="1"/>
      <c r="B50" s="264" t="s">
        <v>923</v>
      </c>
      <c r="C50" s="264"/>
      <c r="D50" s="264"/>
      <c r="E50" s="264"/>
      <c r="F50" s="264"/>
      <c r="G50" s="264"/>
      <c r="H50" s="264"/>
      <c r="I50" s="264"/>
      <c r="J50" s="264"/>
      <c r="K50" s="264"/>
      <c r="L50" s="6"/>
    </row>
    <row r="51" spans="1:12" ht="15" x14ac:dyDescent="0.2">
      <c r="A51" s="1"/>
      <c r="B51" s="304" t="s">
        <v>477</v>
      </c>
      <c r="C51" s="264"/>
      <c r="D51" s="264"/>
      <c r="E51" s="264"/>
      <c r="F51" s="264"/>
      <c r="G51" s="264"/>
      <c r="H51" s="264"/>
      <c r="I51" s="264"/>
      <c r="J51" s="264"/>
      <c r="K51" s="264"/>
      <c r="L51" s="6"/>
    </row>
    <row r="52" spans="1:12" ht="15" x14ac:dyDescent="0.2">
      <c r="A52" s="2"/>
      <c r="B52" s="316"/>
      <c r="C52" s="316"/>
      <c r="D52" s="316"/>
      <c r="E52" s="316"/>
      <c r="F52" s="316"/>
      <c r="G52" s="316"/>
      <c r="H52" s="316"/>
      <c r="I52" s="316"/>
      <c r="J52" s="316"/>
      <c r="K52" s="316"/>
      <c r="L52" s="8"/>
    </row>
    <row r="53" spans="1:12" ht="33.75" customHeight="1" x14ac:dyDescent="0.2">
      <c r="A53" s="25"/>
      <c r="B53" s="317"/>
      <c r="C53" s="317"/>
      <c r="D53" s="317"/>
      <c r="E53" s="317"/>
      <c r="F53" s="317"/>
      <c r="G53" s="317"/>
      <c r="H53" s="317"/>
      <c r="I53" s="317"/>
      <c r="J53" s="317"/>
      <c r="K53" s="317"/>
      <c r="L53" s="5"/>
    </row>
    <row r="54" spans="1:12" ht="15" x14ac:dyDescent="0.2">
      <c r="A54" s="1"/>
      <c r="B54" s="264" t="s">
        <v>478</v>
      </c>
      <c r="C54" s="264"/>
      <c r="D54" s="264"/>
      <c r="E54" s="264"/>
      <c r="F54" s="264"/>
      <c r="G54" s="264"/>
      <c r="H54" s="264"/>
      <c r="I54" s="264"/>
      <c r="J54" s="264"/>
      <c r="K54" s="264"/>
      <c r="L54" s="6"/>
    </row>
    <row r="55" spans="1:12" ht="15" x14ac:dyDescent="0.2">
      <c r="A55" s="1"/>
      <c r="B55" s="264" t="s">
        <v>479</v>
      </c>
      <c r="C55" s="264"/>
      <c r="D55" s="264"/>
      <c r="E55" s="264"/>
      <c r="F55" s="264"/>
      <c r="G55" s="264"/>
      <c r="H55" s="264"/>
      <c r="I55" s="264"/>
      <c r="J55" s="264"/>
      <c r="K55" s="264"/>
      <c r="L55" s="6"/>
    </row>
    <row r="56" spans="1:12" ht="15" x14ac:dyDescent="0.2">
      <c r="A56" s="1"/>
      <c r="B56" s="264" t="s">
        <v>480</v>
      </c>
      <c r="C56" s="264"/>
      <c r="D56" s="264"/>
      <c r="E56" s="264"/>
      <c r="F56" s="264"/>
      <c r="G56" s="264"/>
      <c r="H56" s="264"/>
      <c r="I56" s="264"/>
      <c r="J56" s="264"/>
      <c r="K56" s="264"/>
      <c r="L56" s="6"/>
    </row>
    <row r="57" spans="1:12" ht="15" x14ac:dyDescent="0.2">
      <c r="A57" s="1"/>
      <c r="B57" s="264" t="s">
        <v>481</v>
      </c>
      <c r="C57" s="264"/>
      <c r="D57" s="264"/>
      <c r="E57" s="264"/>
      <c r="F57" s="264"/>
      <c r="G57" s="264"/>
      <c r="H57" s="264"/>
      <c r="I57" s="264"/>
      <c r="J57" s="264"/>
      <c r="K57" s="264"/>
      <c r="L57" s="6"/>
    </row>
    <row r="58" spans="1:12" ht="15" x14ac:dyDescent="0.2">
      <c r="A58" s="1"/>
      <c r="B58" s="264" t="s">
        <v>482</v>
      </c>
      <c r="C58" s="264"/>
      <c r="D58" s="264"/>
      <c r="E58" s="264"/>
      <c r="F58" s="264"/>
      <c r="G58" s="264"/>
      <c r="H58" s="264"/>
      <c r="I58" s="264"/>
      <c r="J58" s="264"/>
      <c r="K58" s="264"/>
      <c r="L58" s="6"/>
    </row>
    <row r="59" spans="1:12" ht="15" x14ac:dyDescent="0.2">
      <c r="A59" s="2"/>
      <c r="B59" s="316"/>
      <c r="C59" s="316"/>
      <c r="D59" s="316"/>
      <c r="E59" s="316"/>
      <c r="F59" s="316"/>
      <c r="G59" s="316"/>
      <c r="H59" s="316"/>
      <c r="I59" s="316"/>
      <c r="J59" s="316"/>
      <c r="K59" s="316"/>
      <c r="L59" s="8"/>
    </row>
    <row r="60" spans="1:12" ht="15" x14ac:dyDescent="0.2">
      <c r="A60" s="25"/>
      <c r="B60" s="317"/>
      <c r="C60" s="317"/>
      <c r="D60" s="317"/>
      <c r="E60" s="317"/>
      <c r="F60" s="317"/>
      <c r="G60" s="317"/>
      <c r="H60" s="317"/>
      <c r="I60" s="317"/>
      <c r="J60" s="317"/>
      <c r="K60" s="317"/>
      <c r="L60" s="5"/>
    </row>
    <row r="61" spans="1:12" ht="15.75" x14ac:dyDescent="0.25">
      <c r="A61" s="1"/>
      <c r="B61" s="264"/>
      <c r="C61" s="48" t="s">
        <v>483</v>
      </c>
      <c r="D61" s="264"/>
      <c r="E61" s="264"/>
      <c r="F61" s="264" t="s">
        <v>484</v>
      </c>
      <c r="G61" s="264"/>
      <c r="H61" s="264" t="s">
        <v>485</v>
      </c>
      <c r="I61" s="264"/>
      <c r="J61" s="264"/>
      <c r="K61" s="264"/>
      <c r="L61" s="6"/>
    </row>
    <row r="62" spans="1:12" ht="15" x14ac:dyDescent="0.2">
      <c r="A62" s="1"/>
      <c r="B62" s="264"/>
      <c r="C62" s="264"/>
      <c r="D62" s="264"/>
      <c r="E62" s="264"/>
      <c r="F62" s="264"/>
      <c r="G62" s="264"/>
      <c r="H62" s="264" t="s">
        <v>486</v>
      </c>
      <c r="I62" s="264"/>
      <c r="J62" s="264"/>
      <c r="K62" s="264"/>
      <c r="L62" s="6"/>
    </row>
    <row r="63" spans="1:12" ht="15" x14ac:dyDescent="0.2">
      <c r="A63" s="1"/>
      <c r="B63" s="264"/>
      <c r="C63" s="264"/>
      <c r="D63" s="264"/>
      <c r="E63" s="264"/>
      <c r="F63" s="264"/>
      <c r="G63" s="264"/>
      <c r="H63" s="264"/>
      <c r="I63" s="264"/>
      <c r="J63" s="264"/>
      <c r="K63" s="264"/>
      <c r="L63" s="6"/>
    </row>
    <row r="64" spans="1:12" ht="15.75" x14ac:dyDescent="0.25">
      <c r="A64" s="1"/>
      <c r="B64" s="264"/>
      <c r="C64" s="48" t="s">
        <v>487</v>
      </c>
      <c r="D64" s="264"/>
      <c r="E64" s="264"/>
      <c r="F64" s="264" t="s">
        <v>484</v>
      </c>
      <c r="G64" s="264"/>
      <c r="H64" s="264" t="s">
        <v>485</v>
      </c>
      <c r="I64" s="264"/>
      <c r="J64" s="264"/>
      <c r="K64" s="264"/>
      <c r="L64" s="6"/>
    </row>
    <row r="65" spans="1:12" ht="15" x14ac:dyDescent="0.2">
      <c r="A65" s="1"/>
      <c r="B65" s="264"/>
      <c r="C65" s="264"/>
      <c r="D65" s="264"/>
      <c r="E65" s="264"/>
      <c r="F65" s="264"/>
      <c r="G65" s="264"/>
      <c r="H65" s="264" t="s">
        <v>382</v>
      </c>
      <c r="I65" s="264"/>
      <c r="J65" s="264"/>
      <c r="K65" s="264"/>
      <c r="L65" s="6"/>
    </row>
    <row r="66" spans="1:12" ht="15" x14ac:dyDescent="0.2">
      <c r="A66" s="1"/>
      <c r="B66" s="264"/>
      <c r="C66" s="264"/>
      <c r="D66" s="264"/>
      <c r="E66" s="264"/>
      <c r="F66" s="264"/>
      <c r="G66" s="264"/>
      <c r="H66" s="264" t="s">
        <v>486</v>
      </c>
      <c r="I66" s="264"/>
      <c r="J66" s="264"/>
      <c r="K66" s="264"/>
      <c r="L66" s="6"/>
    </row>
    <row r="67" spans="1:12" ht="15" x14ac:dyDescent="0.2">
      <c r="A67" s="1"/>
      <c r="B67" s="264"/>
      <c r="C67" s="264"/>
      <c r="D67" s="264"/>
      <c r="E67" s="264"/>
      <c r="F67" s="264"/>
      <c r="G67" s="264"/>
      <c r="H67" s="264" t="s">
        <v>395</v>
      </c>
      <c r="I67" s="264"/>
      <c r="J67" s="264"/>
      <c r="K67" s="264"/>
      <c r="L67" s="6"/>
    </row>
    <row r="68" spans="1:12" x14ac:dyDescent="0.2">
      <c r="A68" s="2"/>
      <c r="B68" s="7"/>
      <c r="C68" s="7"/>
      <c r="D68" s="7"/>
      <c r="E68" s="7"/>
      <c r="F68" s="7"/>
      <c r="G68" s="7"/>
      <c r="H68" s="7"/>
      <c r="I68" s="7"/>
      <c r="J68" s="7"/>
      <c r="K68" s="7"/>
      <c r="L68" s="8"/>
    </row>
    <row r="69" spans="1:12" ht="15" x14ac:dyDescent="0.2">
      <c r="A69" s="1"/>
      <c r="B69" s="264"/>
      <c r="C69" s="264"/>
      <c r="D69" s="264"/>
      <c r="E69" s="264"/>
      <c r="F69" s="264"/>
      <c r="G69" s="264"/>
      <c r="H69" s="264"/>
      <c r="I69" s="264"/>
      <c r="J69" s="264"/>
      <c r="K69" s="264"/>
      <c r="L69" s="6"/>
    </row>
    <row r="70" spans="1:12" ht="15.75" x14ac:dyDescent="0.25">
      <c r="A70" s="1"/>
      <c r="B70" s="48" t="s">
        <v>488</v>
      </c>
      <c r="C70" s="264"/>
      <c r="D70" s="264"/>
      <c r="E70" s="264"/>
      <c r="F70" s="264"/>
      <c r="G70" s="264"/>
      <c r="H70" s="264"/>
      <c r="I70" s="264"/>
      <c r="J70" s="264"/>
      <c r="K70" s="264"/>
      <c r="L70" s="6"/>
    </row>
    <row r="71" spans="1:12" ht="15" x14ac:dyDescent="0.2">
      <c r="A71" s="1"/>
      <c r="B71" s="264"/>
      <c r="C71" s="264"/>
      <c r="D71" s="264"/>
      <c r="E71" s="264"/>
      <c r="F71" s="264"/>
      <c r="G71" s="264"/>
      <c r="H71" s="264"/>
      <c r="I71" s="264"/>
      <c r="J71" s="264"/>
      <c r="K71" s="264"/>
      <c r="L71" s="6"/>
    </row>
    <row r="72" spans="1:12" ht="15" x14ac:dyDescent="0.2">
      <c r="A72" s="1"/>
      <c r="B72" s="177" t="s">
        <v>489</v>
      </c>
      <c r="C72" s="177"/>
      <c r="D72" s="264"/>
      <c r="E72" s="264"/>
      <c r="F72" s="264"/>
      <c r="G72" s="264"/>
      <c r="H72" s="264"/>
      <c r="I72" s="264"/>
      <c r="J72" s="264"/>
      <c r="K72" s="264"/>
      <c r="L72" s="6"/>
    </row>
    <row r="73" spans="1:12" ht="15" x14ac:dyDescent="0.2">
      <c r="A73" s="1"/>
      <c r="B73" s="177" t="s">
        <v>490</v>
      </c>
      <c r="C73" s="177"/>
      <c r="D73" s="264"/>
      <c r="E73" s="264"/>
      <c r="F73" s="264"/>
      <c r="G73" s="264"/>
      <c r="H73" s="264"/>
      <c r="I73" s="264"/>
      <c r="J73" s="264"/>
      <c r="K73" s="264"/>
      <c r="L73" s="6"/>
    </row>
    <row r="74" spans="1:12" ht="15" x14ac:dyDescent="0.2">
      <c r="A74" s="1"/>
      <c r="B74" s="177" t="s">
        <v>491</v>
      </c>
      <c r="C74" s="177"/>
      <c r="D74" s="264"/>
      <c r="E74" s="264"/>
      <c r="F74" s="264"/>
      <c r="G74" s="264"/>
      <c r="H74" s="264"/>
      <c r="I74" s="264"/>
      <c r="J74" s="264"/>
      <c r="K74" s="264"/>
      <c r="L74" s="6"/>
    </row>
    <row r="75" spans="1:12" ht="15" x14ac:dyDescent="0.2">
      <c r="A75" s="1"/>
      <c r="B75" s="177" t="s">
        <v>492</v>
      </c>
      <c r="C75" s="177"/>
      <c r="D75" s="264"/>
      <c r="E75" s="264"/>
      <c r="F75" s="264"/>
      <c r="G75" s="264"/>
      <c r="H75" s="264"/>
      <c r="I75" s="264"/>
      <c r="J75" s="264"/>
      <c r="K75" s="264"/>
      <c r="L75" s="6"/>
    </row>
    <row r="76" spans="1:12" ht="15" x14ac:dyDescent="0.2">
      <c r="A76" s="1"/>
      <c r="B76" s="177"/>
      <c r="C76" s="177"/>
      <c r="D76" s="264"/>
      <c r="E76" s="264"/>
      <c r="F76" s="264"/>
      <c r="G76" s="264"/>
      <c r="H76" s="264"/>
      <c r="I76" s="264"/>
      <c r="J76" s="264"/>
      <c r="K76" s="264"/>
      <c r="L76" s="6"/>
    </row>
    <row r="77" spans="1:12" ht="15" x14ac:dyDescent="0.2">
      <c r="A77" s="1"/>
      <c r="B77" s="177" t="s">
        <v>493</v>
      </c>
      <c r="C77" s="177"/>
      <c r="D77" s="264"/>
      <c r="E77" s="264"/>
      <c r="F77" s="264"/>
      <c r="G77" s="264"/>
      <c r="H77" s="264"/>
      <c r="I77" s="264"/>
      <c r="J77" s="264"/>
      <c r="K77" s="264"/>
      <c r="L77" s="6"/>
    </row>
    <row r="78" spans="1:12" ht="15" x14ac:dyDescent="0.2">
      <c r="A78" s="1"/>
      <c r="B78" s="177" t="s">
        <v>494</v>
      </c>
      <c r="C78" s="177"/>
      <c r="D78" s="264"/>
      <c r="E78" s="264"/>
      <c r="F78" s="264"/>
      <c r="G78" s="264"/>
      <c r="H78" s="264"/>
      <c r="I78" s="264"/>
      <c r="J78" s="264"/>
      <c r="K78" s="264"/>
      <c r="L78" s="6"/>
    </row>
    <row r="79" spans="1:12" ht="15" x14ac:dyDescent="0.2">
      <c r="A79" s="1"/>
      <c r="B79" s="177" t="s">
        <v>495</v>
      </c>
      <c r="C79" s="177"/>
      <c r="D79" s="264"/>
      <c r="E79" s="264"/>
      <c r="F79" s="264"/>
      <c r="G79" s="264"/>
      <c r="H79" s="264"/>
      <c r="I79" s="264"/>
      <c r="J79" s="264"/>
      <c r="K79" s="264"/>
      <c r="L79" s="6"/>
    </row>
    <row r="80" spans="1:12" ht="15" x14ac:dyDescent="0.2">
      <c r="A80" s="1"/>
      <c r="B80" s="177" t="s">
        <v>496</v>
      </c>
      <c r="C80" s="177"/>
      <c r="D80" s="264"/>
      <c r="E80" s="264"/>
      <c r="F80" s="264"/>
      <c r="G80" s="264"/>
      <c r="H80" s="264"/>
      <c r="I80" s="264"/>
      <c r="J80" s="264"/>
      <c r="K80" s="264"/>
      <c r="L80" s="6"/>
    </row>
    <row r="81" spans="1:12" ht="30" customHeight="1" x14ac:dyDescent="0.2">
      <c r="A81" s="1"/>
      <c r="B81" s="264" t="s">
        <v>497</v>
      </c>
      <c r="C81" s="264"/>
      <c r="D81" s="264"/>
      <c r="E81" s="264"/>
      <c r="F81" s="264"/>
      <c r="G81" s="264"/>
      <c r="H81" s="264"/>
      <c r="I81" s="264"/>
      <c r="J81" s="264"/>
      <c r="K81" s="264"/>
      <c r="L81" s="6"/>
    </row>
    <row r="82" spans="1:12" x14ac:dyDescent="0.2">
      <c r="A82" s="2"/>
      <c r="B82" s="7"/>
      <c r="C82" s="7"/>
      <c r="D82" s="7"/>
      <c r="E82" s="7"/>
      <c r="F82" s="7"/>
      <c r="G82" s="7"/>
      <c r="H82" s="7"/>
      <c r="I82" s="7"/>
      <c r="J82" s="7"/>
      <c r="K82" s="7"/>
      <c r="L82" s="8"/>
    </row>
  </sheetData>
  <sheetProtection algorithmName="SHA-512" hashValue="k5kDA/J4S7TjZK1iZIN2U1E2+WUzqlNwCia6TTBqE5zlnPziPbpipnsQBImrjwwhlDOSqSVoaJ3M/yLjh//OYQ==" saltValue="TLbmCPO/m82NuT6ZucDKow==" spinCount="100000" sheet="1" objects="1" scenarios="1"/>
  <mergeCells count="1">
    <mergeCell ref="B28:K28"/>
  </mergeCells>
  <phoneticPr fontId="0" type="noConversion"/>
  <printOptions horizontalCentered="1"/>
  <pageMargins left="0.35433070866141736" right="0.35433070866141736" top="0.39370078740157483" bottom="0.70866141732283472" header="0.19685039370078741" footer="0.39370078740157483"/>
  <pageSetup paperSize="9" orientation="portrait" horizontalDpi="300" verticalDpi="300" r:id="rId1"/>
  <headerFooter alignWithMargins="0">
    <oddHeader xml:space="preserve">&amp;C&amp;"Arial,Bold"Office of Local Government - 2021-22 Permissible Income Workpapers </oddHeader>
    <oddFooter>&amp;C&amp;A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UNKNOWN" version="1.0.0">
  <systemFields>
    <field name="Objective-Id">
      <value order="0">A816042</value>
    </field>
    <field name="Objective-Title">
      <value order="0">Permissible Income Workpapers 2022-23</value>
    </field>
  </systemFields>
  <catalogues/>
</metadata>
</file>

<file path=customXml/item2.xml><?xml version="1.0" encoding="utf-8"?>
<ct:contentTypeSchema xmlns:ct="http://schemas.microsoft.com/office/2006/metadata/contentType" xmlns:ma="http://schemas.microsoft.com/office/2006/metadata/properties/metaAttributes" ct:_="" ma:_="" ma:contentTypeName="Document" ma:contentTypeID="0x010100382D9DABFFB0FA4AB769ED32301BC9B4" ma:contentTypeVersion="4" ma:contentTypeDescription="Create a new document." ma:contentTypeScope="" ma:versionID="a4f2f498e157805668a7e057a4257363">
  <xsd:schema xmlns:xsd="http://www.w3.org/2001/XMLSchema" xmlns:xs="http://www.w3.org/2001/XMLSchema" xmlns:p="http://schemas.microsoft.com/office/2006/metadata/properties" xmlns:ns3="0cb9b948-0faf-4f0d-a684-45fa33123e51" targetNamespace="http://schemas.microsoft.com/office/2006/metadata/properties" ma:root="true" ma:fieldsID="c11d35ad3dc5992ae5d7b5c1aaa25383" ns3:_="">
    <xsd:import namespace="0cb9b948-0faf-4f0d-a684-45fa33123e5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b9b948-0faf-4f0d-a684-45fa33123e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45109E-2DDF-40CB-AC2B-FF9B10C90820}">
  <ds:schemaRefs>
    <ds:schemaRef ds:uri="http://www.objective.com/ecm/document/metadata/UNKNOWN"/>
  </ds:schemaRefs>
</ds:datastoreItem>
</file>

<file path=customXml/itemProps2.xml><?xml version="1.0" encoding="utf-8"?>
<ds:datastoreItem xmlns:ds="http://schemas.openxmlformats.org/officeDocument/2006/customXml" ds:itemID="{190DCDC5-B826-478B-A284-952808C390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b9b948-0faf-4f0d-a684-45fa33123e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6123A3-8DDD-4170-8CA6-5FD2911DDD82}">
  <ds:schemaRef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2006/metadata/properties"/>
    <ds:schemaRef ds:uri="http://purl.org/dc/terms/"/>
    <ds:schemaRef ds:uri="http://schemas.microsoft.com/office/infopath/2007/PartnerControls"/>
    <ds:schemaRef ds:uri="0cb9b948-0faf-4f0d-a684-45fa33123e51"/>
    <ds:schemaRef ds:uri="http://purl.org/dc/dcmitype/"/>
  </ds:schemaRefs>
</ds:datastoreItem>
</file>

<file path=customXml/itemProps4.xml><?xml version="1.0" encoding="utf-8"?>
<ds:datastoreItem xmlns:ds="http://schemas.openxmlformats.org/officeDocument/2006/customXml" ds:itemID="{B6D8B6D1-72E3-4426-A3B4-D2C70CD1B6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24</vt:i4>
      </vt:variant>
    </vt:vector>
  </HeadingPairs>
  <TitlesOfParts>
    <vt:vector size="46" baseType="lpstr">
      <vt:lpstr>Identification</vt:lpstr>
      <vt:lpstr>General Notes</vt:lpstr>
      <vt:lpstr>Calculation</vt:lpstr>
      <vt:lpstr>Workpaper 1 (WP1)</vt:lpstr>
      <vt:lpstr>WP1 - Notes</vt:lpstr>
      <vt:lpstr>Schedule 1</vt:lpstr>
      <vt:lpstr>Sch 1 - Notes</vt:lpstr>
      <vt:lpstr>Schedule 2</vt:lpstr>
      <vt:lpstr>Sch 2 - Notes</vt:lpstr>
      <vt:lpstr>Schedule 3</vt:lpstr>
      <vt:lpstr>Sch 3 - Notes</vt:lpstr>
      <vt:lpstr>Schedule 4</vt:lpstr>
      <vt:lpstr>Sch 4 - Notes</vt:lpstr>
      <vt:lpstr>Schedule 4A</vt:lpstr>
      <vt:lpstr>Sch 4A - Notes</vt:lpstr>
      <vt:lpstr>Workpaper 2 (WP2)</vt:lpstr>
      <vt:lpstr>Total Available</vt:lpstr>
      <vt:lpstr>Schedule 5 SOC</vt:lpstr>
      <vt:lpstr>REVISED DATA - 2000 Data</vt:lpstr>
      <vt:lpstr>Schedule 6 - Checklist</vt:lpstr>
      <vt:lpstr>S8 Examlples</vt:lpstr>
      <vt:lpstr>Draft Permissible Income</vt:lpstr>
      <vt:lpstr>Export_Data</vt:lpstr>
      <vt:lpstr>Calculation!Print_Area</vt:lpstr>
      <vt:lpstr>'General Notes'!Print_Area</vt:lpstr>
      <vt:lpstr>'Sch 4 - Notes'!Print_Area</vt:lpstr>
      <vt:lpstr>'Sch 4A - Notes'!Print_Area</vt:lpstr>
      <vt:lpstr>'Schedule 1'!Print_Area</vt:lpstr>
      <vt:lpstr>'Schedule 2'!Print_Area</vt:lpstr>
      <vt:lpstr>'Schedule 4'!Print_Area</vt:lpstr>
      <vt:lpstr>'Schedule 4A'!Print_Area</vt:lpstr>
      <vt:lpstr>'Schedule 6 - Checklist'!Print_Area</vt:lpstr>
      <vt:lpstr>'Workpaper 1 (WP1)'!Print_Area</vt:lpstr>
      <vt:lpstr>'WP1 - Notes'!Print_Area</vt:lpstr>
      <vt:lpstr>'REVISED DATA - 2000 Data'!Print_Titles</vt:lpstr>
      <vt:lpstr>'Schedule 2'!S1_Annual_Charges_Sub_Total</vt:lpstr>
      <vt:lpstr>S1_Annual_Charges_Sub_Total</vt:lpstr>
      <vt:lpstr>'Schedule 2'!S1_Ordinary_Rates_Sub_Total</vt:lpstr>
      <vt:lpstr>S1_Ordinary_Rates_Sub_Total</vt:lpstr>
      <vt:lpstr>'Schedule 2'!S1_Special_Rates_Sub_Total</vt:lpstr>
      <vt:lpstr>S1_Special_Rates_Sub_Total</vt:lpstr>
      <vt:lpstr>S2_Annual_Charges_Sub_Total</vt:lpstr>
      <vt:lpstr>S2_Ordinary_Rates_Sub_Total</vt:lpstr>
      <vt:lpstr>S2_Special_Rates_Sub_Total</vt:lpstr>
      <vt:lpstr>Total_1997\98_Notional_General_Income</vt:lpstr>
      <vt:lpstr>Total_1998\99_Notional_General_Income_Yield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Rating Return 2001/02</dc:title>
  <dc:subject/>
  <dc:creator>Helen Pearce</dc:creator>
  <cp:keywords/>
  <dc:description/>
  <cp:lastModifiedBy>Matthew Jovcevski</cp:lastModifiedBy>
  <cp:revision/>
  <dcterms:created xsi:type="dcterms:W3CDTF">1998-04-07T02:17:03Z</dcterms:created>
  <dcterms:modified xsi:type="dcterms:W3CDTF">2022-08-10T01:49:48Z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A816042</vt:lpwstr>
  </property>
  <property fmtid="{D5CDD505-2E9C-101B-9397-08002B2CF9AE}" pid="3" name="Objective-Title">
    <vt:lpwstr>Permissible Income Workpapers 2022-23</vt:lpwstr>
  </property>
  <property fmtid="{D5CDD505-2E9C-101B-9397-08002B2CF9AE}" pid="4" name="Objective-Internal Document Type">
    <vt:lpwstr>Documentation</vt:lpwstr>
  </property>
  <property fmtid="{D5CDD505-2E9C-101B-9397-08002B2CF9AE}" pid="5" name="Objective-Team">
    <vt:lpwstr>Council Performance</vt:lpwstr>
  </property>
  <property fmtid="{D5CDD505-2E9C-101B-9397-08002B2CF9AE}" pid="6" name="Objective-Drafting Officer">
    <vt:lpwstr>Stephen Walker</vt:lpwstr>
  </property>
  <property fmtid="{D5CDD505-2E9C-101B-9397-08002B2CF9AE}" pid="7" name="Objective-Matter Description">
    <vt:lpwstr/>
  </property>
  <property fmtid="{D5CDD505-2E9C-101B-9397-08002B2CF9AE}" pid="8" name="Objective-Due Date">
    <vt:lpwstr/>
  </property>
  <property fmtid="{D5CDD505-2E9C-101B-9397-08002B2CF9AE}" pid="9" name="ContentTypeId">
    <vt:lpwstr>0x010100382D9DABFFB0FA4AB769ED32301BC9B4</vt:lpwstr>
  </property>
</Properties>
</file>